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_13_EXPORT_(2024)_SWECO\__Odstavná plocha (Vesely)_18_10_2024\"/>
    </mc:Choice>
  </mc:AlternateContent>
  <bookViews>
    <workbookView xWindow="0" yWindow="0" windowWidth="0" windowHeight="0"/>
  </bookViews>
  <sheets>
    <sheet name="Rekapitulace stavby" sheetId="1" r:id="rId1"/>
    <sheet name="SO 06 - VDNM, horní zdrž,...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'SO 06 - VDNM, horní zdrž,...'!$C$121:$K$214</definedName>
    <definedName name="_xlnm.Print_Area" localSheetId="1">'SO 06 - VDNM, horní zdrž,...'!$C$4:$J$76,'SO 06 - VDNM, horní zdrž,...'!$C$82:$J$103,'SO 06 - VDNM, horní zdrž,...'!$C$109:$K$214</definedName>
    <definedName name="_xlnm.Print_Titles" localSheetId="1">'SO 06 - VDNM, horní zdrž,...'!$121:$121</definedName>
  </definedNames>
  <calcPr/>
</workbook>
</file>

<file path=xl/calcChain.xml><?xml version="1.0" encoding="utf-8"?>
<calcChain xmlns="http://schemas.openxmlformats.org/spreadsheetml/2006/main">
  <c i="2" l="1" r="R211"/>
  <c r="J37"/>
  <c r="J36"/>
  <c i="1" r="AY95"/>
  <c i="2" r="J35"/>
  <c i="1" r="AX95"/>
  <c i="2" r="BI212"/>
  <c r="BH212"/>
  <c r="BG212"/>
  <c r="BF212"/>
  <c r="T212"/>
  <c r="T211"/>
  <c r="R212"/>
  <c r="P212"/>
  <c r="P211"/>
  <c r="BI204"/>
  <c r="BH204"/>
  <c r="BG204"/>
  <c r="BF204"/>
  <c r="T204"/>
  <c r="R204"/>
  <c r="P204"/>
  <c r="BI198"/>
  <c r="BH198"/>
  <c r="BG198"/>
  <c r="BF198"/>
  <c r="T198"/>
  <c r="R198"/>
  <c r="P198"/>
  <c r="BI192"/>
  <c r="BH192"/>
  <c r="BG192"/>
  <c r="BF192"/>
  <c r="T192"/>
  <c r="R192"/>
  <c r="P192"/>
  <c r="BI182"/>
  <c r="BH182"/>
  <c r="BG182"/>
  <c r="BF182"/>
  <c r="T182"/>
  <c r="R182"/>
  <c r="P182"/>
  <c r="BI173"/>
  <c r="BH173"/>
  <c r="BG173"/>
  <c r="BF173"/>
  <c r="T173"/>
  <c r="R173"/>
  <c r="P173"/>
  <c r="BI167"/>
  <c r="BH167"/>
  <c r="BG167"/>
  <c r="BF167"/>
  <c r="T167"/>
  <c r="R167"/>
  <c r="P167"/>
  <c r="BI162"/>
  <c r="BH162"/>
  <c r="BG162"/>
  <c r="BF162"/>
  <c r="T162"/>
  <c r="R162"/>
  <c r="P162"/>
  <c r="BI158"/>
  <c r="BH158"/>
  <c r="BG158"/>
  <c r="BF158"/>
  <c r="T158"/>
  <c r="R158"/>
  <c r="P158"/>
  <c r="BI153"/>
  <c r="BH153"/>
  <c r="BG153"/>
  <c r="BF153"/>
  <c r="T153"/>
  <c r="R153"/>
  <c r="P153"/>
  <c r="BI149"/>
  <c r="BH149"/>
  <c r="BG149"/>
  <c r="BF149"/>
  <c r="T149"/>
  <c r="R149"/>
  <c r="P149"/>
  <c r="BI143"/>
  <c r="BH143"/>
  <c r="BG143"/>
  <c r="BF143"/>
  <c r="T143"/>
  <c r="R143"/>
  <c r="P143"/>
  <c r="BI137"/>
  <c r="BH137"/>
  <c r="BG137"/>
  <c r="BF137"/>
  <c r="T137"/>
  <c r="R137"/>
  <c r="P137"/>
  <c r="BI131"/>
  <c r="BH131"/>
  <c r="BG131"/>
  <c r="BF131"/>
  <c r="T131"/>
  <c r="R131"/>
  <c r="P131"/>
  <c r="BI125"/>
  <c r="BH125"/>
  <c r="BG125"/>
  <c r="BF125"/>
  <c r="T125"/>
  <c r="R125"/>
  <c r="P125"/>
  <c r="J118"/>
  <c r="F116"/>
  <c r="E114"/>
  <c r="J91"/>
  <c r="F89"/>
  <c r="E87"/>
  <c r="J24"/>
  <c r="E24"/>
  <c r="J119"/>
  <c r="J23"/>
  <c r="J18"/>
  <c r="E18"/>
  <c r="F119"/>
  <c r="J17"/>
  <c r="J15"/>
  <c r="E15"/>
  <c r="F118"/>
  <c r="J14"/>
  <c r="J12"/>
  <c r="J116"/>
  <c r="E7"/>
  <c r="E85"/>
  <c i="1" r="L90"/>
  <c r="AM90"/>
  <c r="AM89"/>
  <c r="L89"/>
  <c r="AM87"/>
  <c r="L87"/>
  <c r="L85"/>
  <c r="L84"/>
  <c i="2" r="J173"/>
  <c r="BK158"/>
  <c r="BK192"/>
  <c r="BK198"/>
  <c r="BK131"/>
  <c r="J131"/>
  <c r="BK204"/>
  <c r="BK153"/>
  <c r="BK182"/>
  <c r="BK137"/>
  <c i="1" r="AS94"/>
  <c i="2" r="J198"/>
  <c r="J158"/>
  <c r="BK143"/>
  <c r="J204"/>
  <c r="J182"/>
  <c r="J137"/>
  <c r="J167"/>
  <c r="J149"/>
  <c r="BK149"/>
  <c r="BK173"/>
  <c r="J162"/>
  <c r="BK212"/>
  <c r="J212"/>
  <c r="J192"/>
  <c r="BK162"/>
  <c r="BK125"/>
  <c r="J125"/>
  <c r="J143"/>
  <c r="J153"/>
  <c r="BK167"/>
  <c l="1" r="R124"/>
  <c r="BK124"/>
  <c r="T124"/>
  <c r="R148"/>
  <c r="T148"/>
  <c r="P157"/>
  <c r="T157"/>
  <c r="P166"/>
  <c r="P124"/>
  <c r="BK148"/>
  <c r="J148"/>
  <c r="J99"/>
  <c r="BK157"/>
  <c r="J157"/>
  <c r="J100"/>
  <c r="R157"/>
  <c r="T166"/>
  <c r="P148"/>
  <c r="R166"/>
  <c r="BK166"/>
  <c r="J166"/>
  <c r="J101"/>
  <c r="BK211"/>
  <c r="J211"/>
  <c r="J102"/>
  <c r="F92"/>
  <c r="BE212"/>
  <c r="F91"/>
  <c r="BE143"/>
  <c r="BE167"/>
  <c r="BE182"/>
  <c r="BE192"/>
  <c r="BE198"/>
  <c r="BE204"/>
  <c r="E112"/>
  <c r="J89"/>
  <c r="J92"/>
  <c r="BE137"/>
  <c r="BE153"/>
  <c r="BE158"/>
  <c r="BE131"/>
  <c r="BE149"/>
  <c r="BE162"/>
  <c r="BE125"/>
  <c r="BE173"/>
  <c r="F35"/>
  <c i="1" r="BB95"/>
  <c r="BB94"/>
  <c r="AX94"/>
  <c i="2" r="F37"/>
  <c i="1" r="BD95"/>
  <c r="BD94"/>
  <c r="W33"/>
  <c i="2" r="F36"/>
  <c i="1" r="BC95"/>
  <c r="BC94"/>
  <c r="W32"/>
  <c i="2" r="J34"/>
  <c i="1" r="AW95"/>
  <c i="2" r="F34"/>
  <c i="1" r="BA95"/>
  <c r="BA94"/>
  <c r="AW94"/>
  <c r="AK30"/>
  <c i="2" l="1" r="BK123"/>
  <c r="J123"/>
  <c r="J97"/>
  <c r="P123"/>
  <c r="P122"/>
  <c i="1" r="AU95"/>
  <c i="2" r="T123"/>
  <c r="T122"/>
  <c r="R123"/>
  <c r="R122"/>
  <c r="J124"/>
  <c r="J98"/>
  <c i="1" r="AY94"/>
  <c r="AU94"/>
  <c r="W31"/>
  <c i="2" r="F33"/>
  <c i="1" r="AZ95"/>
  <c r="AZ94"/>
  <c r="W29"/>
  <c r="W30"/>
  <c i="2" r="J33"/>
  <c i="1" r="AV95"/>
  <c r="AT95"/>
  <c i="2" l="1" r="BK122"/>
  <c r="J122"/>
  <c r="J96"/>
  <c i="1" r="AV94"/>
  <c r="AK29"/>
  <c i="2" l="1" r="J30"/>
  <c i="1" r="AG95"/>
  <c r="AG94"/>
  <c r="AK26"/>
  <c r="AT94"/>
  <c r="AN94"/>
  <c i="2" l="1" r="J39"/>
  <c i="1" r="AN95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<sst xmlns="http://schemas.openxmlformats.org/spreadsheetml/2006/main">
  <si>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</si>
  <si>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</si>
  <si>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</si>
  <si>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False</t>
  </si>
  <si>
    <t>{40e87971-5832-4464-88d6-0da9506b5283}</t>
  </si>
  <si>
    <t xml:space="preserve">&gt;&gt;  skryté sloupce  &lt;&lt;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</si>
  <si>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</si>
  <si>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</si>
  <si>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</si>
  <si>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</si>
  <si>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</si>
  <si>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</si>
  <si>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</si>
  <si>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</si>
  <si>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VDNM_2024_10_22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</si>
  <si>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</si>
  <si>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</si>
  <si>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VDNM, horní zdrž, modernizace segmentů přelivných polí, DSP</t>
  </si>
  <si>
    <t>KSO:</t>
  </si>
  <si>
    <t>CC-CZ:</t>
  </si>
  <si>
    <t>Místo:</t>
  </si>
  <si>
    <t>k.ú. Mušov, Pasohlávky</t>
  </si>
  <si>
    <t>Datum:</t>
  </si>
  <si>
    <t>22. 10. 2024</t>
  </si>
  <si>
    <t>Zadavatel:</t>
  </si>
  <si>
    <t>IČ:</t>
  </si>
  <si>
    <t>70890013</t>
  </si>
  <si>
    <t>Povodí Moravy, s.p., Dřevařská 11, 60175 Brno</t>
  </si>
  <si>
    <t>DIČ:</t>
  </si>
  <si>
    <t>Uchazeč:</t>
  </si>
  <si>
    <t>Vyplň údaj</t>
  </si>
  <si>
    <t>Projektant:</t>
  </si>
  <si>
    <t>26475081</t>
  </si>
  <si>
    <t>Sweco a.s.</t>
  </si>
  <si>
    <t>True</t>
  </si>
  <si>
    <t>Zpracovatel:</t>
  </si>
  <si>
    <t xml:space="preserve"> 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</si>
  <si>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</si>
  <si>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</si>
  <si>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</si>
  <si>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</si>
  <si>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</si>
  <si>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</si>
  <si>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</si>
  <si>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</si>
  <si>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</si>
  <si>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</si>
  <si>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</si>
  <si>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</si>
  <si>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</si>
  <si>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</si>
  <si>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</si>
  <si>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</si>
  <si>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</si>
  <si>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</si>
  <si>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</si>
  <si>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</si>
  <si>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</si>
  <si>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</si>
  <si>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</si>
  <si>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</si>
  <si>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</si>
  <si>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</si>
  <si>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</si>
  <si>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</si>
  <si>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</si>
  <si>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</si>
  <si>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</si>
  <si>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</si>
  <si>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</si>
  <si>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</si>
  <si>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</si>
  <si>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</si>
  <si>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</si>
  <si>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</si>
  <si>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</si>
  <si>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</si>
  <si>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</si>
  <si>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</si>
  <si>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</si>
  <si>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</si>
  <si>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</si>
  <si>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</si>
  <si>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06</t>
  </si>
  <si>
    <t xml:space="preserve">VDNM, horní zdrž, odstavná plocha </t>
  </si>
  <si>
    <t>STA</t>
  </si>
  <si>
    <t>1</t>
  </si>
  <si>
    <t>{faf5373e-5c10-4392-b1db-72ef585c5de8}</t>
  </si>
  <si>
    <t>2</t>
  </si>
  <si>
    <t>KRYCÍ LIST SOUPISU PRACÍ</t>
  </si>
  <si>
    <t>Objekt:</t>
  </si>
  <si>
    <t xml:space="preserve">SO 06 - VDNM, horní zdrž, odstavná plocha 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</si>
  <si>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</si>
  <si>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</si>
  <si>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</si>
  <si>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</si>
  <si>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</si>
  <si>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</si>
  <si>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</si>
  <si>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4 - Vodorovné konstrukce</t>
  </si>
  <si>
    <t xml:space="preserve">    5 - Komunikace pozemní</t>
  </si>
  <si>
    <t xml:space="preserve">    9 - Ostatní konstrukce a práce, bourání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</si>
  <si>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</si>
  <si>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</si>
  <si>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</si>
  <si>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</si>
  <si>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</si>
  <si>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</si>
  <si>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</si>
  <si>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</si>
  <si>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</si>
  <si>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</si>
  <si>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</si>
  <si>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</si>
  <si>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</si>
  <si>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</si>
  <si>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</si>
  <si>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</si>
  <si>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</si>
  <si>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</si>
  <si>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</si>
  <si>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114203104</t>
  </si>
  <si>
    <t>Rozebrání záhozů a rovnanin na sucho</t>
  </si>
  <si>
    <t>m3</t>
  </si>
  <si>
    <t>CS ÚRS 2024 02</t>
  </si>
  <si>
    <t>4</t>
  </si>
  <si>
    <t>-1761518027</t>
  </si>
  <si>
    <t>PP</t>
  </si>
  <si>
    <t>Rozebrání dlažeb nebo záhozů s naložením na dopravní prostředek záhozů, rovnanin a soustřeďovacích staveb provedených na sucho</t>
  </si>
  <si>
    <t>Online PSC</t>
  </si>
  <si>
    <t>https://podminky.urs.cz/item/CS_URS_2024_02/114203104</t>
  </si>
  <si>
    <t>VV</t>
  </si>
  <si>
    <t>odstranění pohozu, využití do záhozu pod zpevněnou plochu</t>
  </si>
  <si>
    <t>0,5*24"m"*0,6"m"</t>
  </si>
  <si>
    <t>Součet</t>
  </si>
  <si>
    <t>153112111</t>
  </si>
  <si>
    <t>Nastražení ocelových štětovnic dl do 10 m ve standardních podmínkách z terénu</t>
  </si>
  <si>
    <t>m2</t>
  </si>
  <si>
    <t>1678084093</t>
  </si>
  <si>
    <t>Zřízení beraněných stěn z ocelových štětovnic z terénu nastražení štětovnic ve standardních podmínkách, délky do 10 m</t>
  </si>
  <si>
    <t>https://podminky.urs.cz/item/CS_URS_2024_02/153112111</t>
  </si>
  <si>
    <t>příloha D.6.3-4</t>
  </si>
  <si>
    <t>(5+12+7)*9</t>
  </si>
  <si>
    <t>3</t>
  </si>
  <si>
    <t>153112122</t>
  </si>
  <si>
    <t>Zaberanění ocelových štětovnic na dl do 8 m ve standardních podmínkách z terénu</t>
  </si>
  <si>
    <t>933294816</t>
  </si>
  <si>
    <t>Zřízení beraněných stěn z ocelových štětovnic z terénu zaberanění štětovnic ve standardních podmínkách, délky do 8 m</t>
  </si>
  <si>
    <t>https://podminky.urs.cz/item/CS_URS_2024_02/153112122</t>
  </si>
  <si>
    <t>216-(12*2,23+5,6+7,8)</t>
  </si>
  <si>
    <t>M</t>
  </si>
  <si>
    <t>15920311</t>
  </si>
  <si>
    <t>štětovnice ocelová Illn</t>
  </si>
  <si>
    <t>t</t>
  </si>
  <si>
    <t>8</t>
  </si>
  <si>
    <t>-798519600</t>
  </si>
  <si>
    <t>216"m2"*155,5"kg/m2"/1000</t>
  </si>
  <si>
    <t>33,588*0,16275 'Přepočtené koeficientem množství</t>
  </si>
  <si>
    <t>Vodorovné konstrukce</t>
  </si>
  <si>
    <t>5</t>
  </si>
  <si>
    <t>4625111R1</t>
  </si>
  <si>
    <t>Vrstva HDK fr. 0÷250 mm, tl. 1430 mm - vč. dodávky</t>
  </si>
  <si>
    <t>R-položka</t>
  </si>
  <si>
    <t>1685968220</t>
  </si>
  <si>
    <t>příloha D.6.2</t>
  </si>
  <si>
    <t>35"m3"-7,2</t>
  </si>
  <si>
    <t>6</t>
  </si>
  <si>
    <t>4625111R2</t>
  </si>
  <si>
    <t>Vrstva HDK fr. 0÷250 mm, tl. 1430 mm - bez dodávky</t>
  </si>
  <si>
    <t>2107286401</t>
  </si>
  <si>
    <t xml:space="preserve">7,2  "využití kamene z vybourané konstrukce  opevnění</t>
  </si>
  <si>
    <t>Komunikace pozemní</t>
  </si>
  <si>
    <t>7</t>
  </si>
  <si>
    <t>56715311R1</t>
  </si>
  <si>
    <t>Podklad z HDK fr 0÷64 mm, tl. 300 mm+stabilizace cementem</t>
  </si>
  <si>
    <t>1786275337</t>
  </si>
  <si>
    <t>70,8"m2"</t>
  </si>
  <si>
    <t>56715311R2</t>
  </si>
  <si>
    <t>Podklad z HDK FR. 0÷128 mm, tl. 500 mm+stabilizace cementem</t>
  </si>
  <si>
    <t>1481282528</t>
  </si>
  <si>
    <t>57,5"m2"</t>
  </si>
  <si>
    <t>9</t>
  </si>
  <si>
    <t>Ostatní konstrukce a práce, bourání</t>
  </si>
  <si>
    <t>911381115</t>
  </si>
  <si>
    <t>Silniční svodidlo betonové jednostranné průběžné délky 2 m výšky 1,0 m</t>
  </si>
  <si>
    <t>m</t>
  </si>
  <si>
    <t>-1334219102</t>
  </si>
  <si>
    <t>Silniční svodidlo betonové jednostranné průběžné délky 2 m, výšky 1,0 m</t>
  </si>
  <si>
    <t>https://podminky.urs.cz/item/CS_URS_2024_02/911381115</t>
  </si>
  <si>
    <t>příloha D.6.6</t>
  </si>
  <si>
    <t xml:space="preserve">18"m"+18"m"+6"m"    "osazení v průběhu stavby 1. rok, nákup svodidel</t>
  </si>
  <si>
    <t>10</t>
  </si>
  <si>
    <t>91138111R</t>
  </si>
  <si>
    <t>Silniční svodidlo betonové jednostranné průběžné délky 2 m výšky 1,0 m - bez dodávky</t>
  </si>
  <si>
    <t>-742565021</t>
  </si>
  <si>
    <t xml:space="preserve">22"m"   "osazení po ukončení stavby  1.rok</t>
  </si>
  <si>
    <t xml:space="preserve">18"m"+18"m"   "osazení  v průběhu stavby  2. rok</t>
  </si>
  <si>
    <t xml:space="preserve">22"m"   "osazení po ukončení stavby  2.rok</t>
  </si>
  <si>
    <t xml:space="preserve">18"m"+18"m"   "osazení  v průběhu stavby  3. rok</t>
  </si>
  <si>
    <t xml:space="preserve">22"m"   "trvalé osazení po ukončení stavby  3.rok</t>
  </si>
  <si>
    <t>11</t>
  </si>
  <si>
    <t>911381813</t>
  </si>
  <si>
    <t>Odstranění silničního betonového svodidla délky 2 m výšky 1,0 m</t>
  </si>
  <si>
    <t>2033732027</t>
  </si>
  <si>
    <t>Odstranění silničního betonového svodidla s naložením na dopravní prostředek délky 2 m, výšky 1,0 m</t>
  </si>
  <si>
    <t>https://podminky.urs.cz/item/CS_URS_2024_02/911381813</t>
  </si>
  <si>
    <t xml:space="preserve">18"m"+18"m"    "odstranění po výstavbě 1. rok</t>
  </si>
  <si>
    <t xml:space="preserve">22"m"                  "odstranění  z kraje nové odstavné plochy 2.rok</t>
  </si>
  <si>
    <t xml:space="preserve">18"m"+18"m"    "odstranění po výstavbě 2. rok</t>
  </si>
  <si>
    <t xml:space="preserve">22"m"                  "odstranění  z kraje nové odstavné plochy 3.rok</t>
  </si>
  <si>
    <t xml:space="preserve">18"m"+18"m"    "odstranění po výstavbě 3. rok</t>
  </si>
  <si>
    <t>913321111</t>
  </si>
  <si>
    <t>Montáž a demontáž dočasné dopravní směrové desky základní</t>
  </si>
  <si>
    <t>kus</t>
  </si>
  <si>
    <t>-1090723580</t>
  </si>
  <si>
    <t>Montáž a demontáž dočasných dopravních vodících zařízení směrové desky základní</t>
  </si>
  <si>
    <t>https://podminky.urs.cz/item/CS_URS_2024_02/913321111</t>
  </si>
  <si>
    <t xml:space="preserve">5"ks"*3   "3 roky</t>
  </si>
  <si>
    <t>13</t>
  </si>
  <si>
    <t>913321211</t>
  </si>
  <si>
    <t>Příplatek k dočasné směrové desce základní za první a ZKD den použití</t>
  </si>
  <si>
    <t>1416706278</t>
  </si>
  <si>
    <t>Montáž a demontáž dočasných dopravních vodících zařízení Příplatek za první a každý další den použití dočasných dopravních vodících zařízení k ceně 32-1111</t>
  </si>
  <si>
    <t>https://podminky.urs.cz/item/CS_URS_2024_02/913321211</t>
  </si>
  <si>
    <t xml:space="preserve">5"ks"*24"týden"*7*3   "3 roky</t>
  </si>
  <si>
    <t>14</t>
  </si>
  <si>
    <t>966005311</t>
  </si>
  <si>
    <t>Rozebrání a odstranění silničního svodidla s jednou pásnicí</t>
  </si>
  <si>
    <t>1868383377</t>
  </si>
  <si>
    <t>Rozebrání a odstranění silničního zábradlí a ocelových svodidel s přemístěním hmot na skládku na vzdálenost do 10 m nebo s naložením na dopravní prostředek, se zásypem jam po odstraněných sloupcích a s jeho zhutněním svodidla včetně sloupků, s jednou pásn</t>
  </si>
  <si>
    <t>https://podminky.urs.cz/item/CS_URS_2024_02/966005311</t>
  </si>
  <si>
    <t>P</t>
  </si>
  <si>
    <t>Poznámka k položce:_x000d_
Bude předáno ŘSD</t>
  </si>
  <si>
    <t>28"m"</t>
  </si>
  <si>
    <t>998</t>
  </si>
  <si>
    <t>Přesun hmot</t>
  </si>
  <si>
    <t>15</t>
  </si>
  <si>
    <t>998003111</t>
  </si>
  <si>
    <t>Přesun hmot pro piloty, kůly, jehly a stěny dřevěné a ocelové zřizované z terénu</t>
  </si>
  <si>
    <t>1050856670</t>
  </si>
  <si>
    <t>Přesun hmot pro piloty, kůly, jehly, zápory, štětové nebo tabulové stěny ocelové nebo dřevěné, zřizované z terénu</t>
  </si>
  <si>
    <t>https://podminky.urs.cz/item/CS_URS_2024_02/998003111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</si>
</sst>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41" fillId="0" borderId="0" applyNumberFormat="0" applyFill="0" applyBorder="0" applyAlignment="0" applyProtection="0"/>
  </cellStyleXfs>
  <cellXfs count="22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13" fillId="2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7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4" fontId="17" fillId="0" borderId="5" xfId="0" applyNumberFormat="1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18" fillId="0" borderId="0" xfId="0" applyNumberFormat="1" applyFont="1" applyAlignment="1">
      <alignment vertical="center"/>
    </xf>
    <xf numFmtId="0" fontId="18" fillId="0" borderId="0" xfId="0" applyFont="1" applyAlignment="1">
      <alignment horizontal="lef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2" fillId="5" borderId="6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left" vertical="center"/>
    </xf>
    <xf numFmtId="0" fontId="0" fillId="5" borderId="7" xfId="0" applyFont="1" applyFill="1" applyBorder="1" applyAlignment="1">
      <alignment vertical="center"/>
    </xf>
    <xf numFmtId="0" fontId="22" fillId="5" borderId="7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right" vertical="center"/>
    </xf>
    <xf numFmtId="0" fontId="22" fillId="5" borderId="8" xfId="0" applyFont="1" applyFill="1" applyBorder="1" applyAlignment="1">
      <alignment horizontal="left" vertical="center"/>
    </xf>
    <xf numFmtId="0" fontId="22" fillId="5" borderId="0" xfId="0" applyFont="1" applyFill="1" applyAlignment="1">
      <alignment horizontal="center" vertical="center"/>
    </xf>
    <xf numFmtId="0" fontId="23" fillId="0" borderId="16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0" fillId="0" borderId="14" xfId="0" applyNumberFormat="1" applyFont="1" applyBorder="1" applyAlignment="1">
      <alignment vertical="center"/>
    </xf>
    <xf numFmtId="4" fontId="20" fillId="0" borderId="0" xfId="0" applyNumberFormat="1" applyFont="1" applyBorder="1" applyAlignment="1">
      <alignment vertical="center"/>
    </xf>
    <xf numFmtId="166" fontId="20" fillId="0" borderId="0" xfId="0" applyNumberFormat="1" applyFont="1" applyBorder="1" applyAlignment="1">
      <alignment vertical="center"/>
    </xf>
    <xf numFmtId="4" fontId="20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7" fillId="0" borderId="0" xfId="0" applyFont="1" applyAlignment="1">
      <alignment horizontal="left" vertical="center" wrapText="1"/>
    </xf>
    <xf numFmtId="0" fontId="28" fillId="0" borderId="0" xfId="0" applyFont="1" applyAlignment="1">
      <alignment vertical="center"/>
    </xf>
    <xf numFmtId="4" fontId="28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29" fillId="0" borderId="19" xfId="0" applyNumberFormat="1" applyFont="1" applyBorder="1" applyAlignment="1">
      <alignment vertical="center"/>
    </xf>
    <xf numFmtId="4" fontId="29" fillId="0" borderId="20" xfId="0" applyNumberFormat="1" applyFont="1" applyBorder="1" applyAlignment="1">
      <alignment vertical="center"/>
    </xf>
    <xf numFmtId="166" fontId="29" fillId="0" borderId="20" xfId="0" applyNumberFormat="1" applyFont="1" applyBorder="1" applyAlignment="1">
      <alignment vertical="center"/>
    </xf>
    <xf numFmtId="4" fontId="29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7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2" fillId="5" borderId="0" xfId="0" applyFont="1" applyFill="1" applyAlignment="1">
      <alignment horizontal="left" vertical="center"/>
    </xf>
    <xf numFmtId="0" fontId="22" fillId="5" borderId="0" xfId="0" applyFont="1" applyFill="1" applyAlignment="1">
      <alignment horizontal="right" vertical="center"/>
    </xf>
    <xf numFmtId="0" fontId="31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2" fillId="5" borderId="16" xfId="0" applyFont="1" applyFill="1" applyBorder="1" applyAlignment="1">
      <alignment horizontal="center" vertical="center" wrapText="1"/>
    </xf>
    <xf numFmtId="0" fontId="22" fillId="5" borderId="17" xfId="0" applyFont="1" applyFill="1" applyBorder="1" applyAlignment="1">
      <alignment horizontal="center" vertical="center" wrapText="1"/>
    </xf>
    <xf numFmtId="0" fontId="22" fillId="5" borderId="18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/>
    <xf numFmtId="166" fontId="32" fillId="0" borderId="12" xfId="0" applyNumberFormat="1" applyFont="1" applyBorder="1" applyAlignment="1"/>
    <xf numFmtId="166" fontId="32" fillId="0" borderId="13" xfId="0" applyNumberFormat="1" applyFont="1" applyBorder="1" applyAlignment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2" fillId="0" borderId="22" xfId="0" applyFont="1" applyBorder="1" applyAlignment="1" applyProtection="1">
      <alignment horizontal="center" vertical="center"/>
      <protection locked="0"/>
    </xf>
    <xf numFmtId="49" fontId="22" fillId="0" borderId="22" xfId="0" applyNumberFormat="1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center" vertical="center" wrapText="1"/>
      <protection locked="0"/>
    </xf>
    <xf numFmtId="167" fontId="22" fillId="0" borderId="22" xfId="0" applyNumberFormat="1" applyFont="1" applyBorder="1" applyAlignment="1" applyProtection="1">
      <alignment vertical="center"/>
      <protection locked="0"/>
    </xf>
    <xf numFmtId="4" fontId="22" fillId="3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  <protection locked="0"/>
    </xf>
    <xf numFmtId="0" fontId="23" fillId="3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>
      <alignment horizontal="center" vertical="center"/>
    </xf>
    <xf numFmtId="166" fontId="23" fillId="0" borderId="0" xfId="0" applyNumberFormat="1" applyFont="1" applyBorder="1" applyAlignment="1">
      <alignment vertical="center"/>
    </xf>
    <xf numFmtId="166" fontId="23" fillId="0" borderId="15" xfId="0" applyNumberFormat="1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>
      <alignment horizontal="left" vertical="center"/>
    </xf>
    <xf numFmtId="0" fontId="35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36" fillId="0" borderId="0" xfId="0" applyFont="1" applyAlignment="1">
      <alignment horizontal="left" vertical="center"/>
    </xf>
    <xf numFmtId="0" fontId="37" fillId="0" borderId="0" xfId="1" applyFont="1" applyAlignment="1">
      <alignment vertical="center" wrapText="1"/>
    </xf>
    <xf numFmtId="0" fontId="9" fillId="0" borderId="3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38" fillId="0" borderId="22" xfId="0" applyFont="1" applyBorder="1" applyAlignment="1" applyProtection="1">
      <alignment horizontal="center" vertical="center"/>
      <protection locked="0"/>
    </xf>
    <xf numFmtId="49" fontId="38" fillId="0" borderId="22" xfId="0" applyNumberFormat="1" applyFont="1" applyBorder="1" applyAlignment="1" applyProtection="1">
      <alignment horizontal="left" vertical="center" wrapText="1"/>
      <protection locked="0"/>
    </xf>
    <xf numFmtId="0" fontId="38" fillId="0" borderId="22" xfId="0" applyFont="1" applyBorder="1" applyAlignment="1" applyProtection="1">
      <alignment horizontal="left" vertical="center" wrapText="1"/>
      <protection locked="0"/>
    </xf>
    <xf numFmtId="0" fontId="38" fillId="0" borderId="22" xfId="0" applyFont="1" applyBorder="1" applyAlignment="1" applyProtection="1">
      <alignment horizontal="center" vertical="center" wrapText="1"/>
      <protection locked="0"/>
    </xf>
    <xf numFmtId="167" fontId="38" fillId="0" borderId="22" xfId="0" applyNumberFormat="1" applyFont="1" applyBorder="1" applyAlignment="1" applyProtection="1">
      <alignment vertical="center"/>
      <protection locked="0"/>
    </xf>
    <xf numFmtId="4" fontId="38" fillId="3" borderId="22" xfId="0" applyNumberFormat="1" applyFont="1" applyFill="1" applyBorder="1" applyAlignment="1" applyProtection="1">
      <alignment vertical="center"/>
      <protection locked="0"/>
    </xf>
    <xf numFmtId="4" fontId="38" fillId="0" borderId="22" xfId="0" applyNumberFormat="1" applyFont="1" applyBorder="1" applyAlignment="1" applyProtection="1">
      <alignment vertical="center"/>
      <protection locked="0"/>
    </xf>
    <xf numFmtId="0" fontId="39" fillId="0" borderId="3" xfId="0" applyFont="1" applyBorder="1" applyAlignment="1">
      <alignment vertical="center"/>
    </xf>
    <xf numFmtId="0" fontId="38" fillId="3" borderId="14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>
      <alignment horizontal="center" vertical="center"/>
    </xf>
    <xf numFmtId="0" fontId="40" fillId="0" borderId="0" xfId="0" applyFont="1" applyAlignment="1">
      <alignment vertical="center" wrapText="1"/>
    </xf>
    <xf numFmtId="0" fontId="0" fillId="0" borderId="19" xfId="0" applyFont="1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0" borderId="21" xfId="0" applyFont="1" applyBorder="1" applyAlignment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2/114203104" TargetMode="External" /><Relationship Id="rId2" Type="http://schemas.openxmlformats.org/officeDocument/2006/relationships/hyperlink" Target="https://podminky.urs.cz/item/CS_URS_2024_02/153112111" TargetMode="External" /><Relationship Id="rId3" Type="http://schemas.openxmlformats.org/officeDocument/2006/relationships/hyperlink" Target="https://podminky.urs.cz/item/CS_URS_2024_02/153112122" TargetMode="External" /><Relationship Id="rId4" Type="http://schemas.openxmlformats.org/officeDocument/2006/relationships/hyperlink" Target="https://podminky.urs.cz/item/CS_URS_2024_02/911381115" TargetMode="External" /><Relationship Id="rId5" Type="http://schemas.openxmlformats.org/officeDocument/2006/relationships/hyperlink" Target="https://podminky.urs.cz/item/CS_URS_2024_02/911381813" TargetMode="External" /><Relationship Id="rId6" Type="http://schemas.openxmlformats.org/officeDocument/2006/relationships/hyperlink" Target="https://podminky.urs.cz/item/CS_URS_2024_02/913321111" TargetMode="External" /><Relationship Id="rId7" Type="http://schemas.openxmlformats.org/officeDocument/2006/relationships/hyperlink" Target="https://podminky.urs.cz/item/CS_URS_2024_02/913321211" TargetMode="External" /><Relationship Id="rId8" Type="http://schemas.openxmlformats.org/officeDocument/2006/relationships/hyperlink" Target="https://podminky.urs.cz/item/CS_URS_2024_02/966005311" TargetMode="External" /><Relationship Id="rId9" Type="http://schemas.openxmlformats.org/officeDocument/2006/relationships/hyperlink" Target="https://podminky.urs.cz/item/CS_URS_2024_02/998003111" TargetMode="External" /><Relationship Id="rId10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1</v>
      </c>
      <c r="BT1" s="16" t="s">
        <v>3</v>
      </c>
      <c r="BU1" s="16" t="s">
        <v>3</v>
      </c>
      <c r="BV1" s="16" t="s">
        <v>4</v>
      </c>
    </row>
    <row r="2" s="1" customFormat="1" ht="36.96" customHeight="1">
      <c r="AR2" s="17" t="s">
        <v>5</v>
      </c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1"/>
      <c r="D4" s="22" t="s">
        <v>9</v>
      </c>
      <c r="AR4" s="21"/>
      <c r="AS4" s="23" t="s">
        <v>10</v>
      </c>
      <c r="BE4" s="24" t="s">
        <v>11</v>
      </c>
      <c r="BS4" s="18" t="s">
        <v>12</v>
      </c>
    </row>
    <row r="5" s="1" customFormat="1" ht="12" customHeight="1">
      <c r="B5" s="21"/>
      <c r="D5" s="25" t="s">
        <v>13</v>
      </c>
      <c r="K5" s="26" t="s">
        <v>14</v>
      </c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R5" s="21"/>
      <c r="BE5" s="27" t="s">
        <v>15</v>
      </c>
      <c r="BS5" s="18" t="s">
        <v>6</v>
      </c>
    </row>
    <row r="6" s="1" customFormat="1" ht="36.96" customHeight="1">
      <c r="B6" s="21"/>
      <c r="D6" s="28" t="s">
        <v>16</v>
      </c>
      <c r="K6" s="29" t="s">
        <v>17</v>
      </c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R6" s="21"/>
      <c r="BE6" s="30"/>
      <c r="BS6" s="18" t="s">
        <v>6</v>
      </c>
    </row>
    <row r="7" s="1" customFormat="1" ht="12" customHeight="1">
      <c r="B7" s="21"/>
      <c r="D7" s="31" t="s">
        <v>18</v>
      </c>
      <c r="K7" s="26" t="s">
        <v>1</v>
      </c>
      <c r="AK7" s="31" t="s">
        <v>19</v>
      </c>
      <c r="AN7" s="26" t="s">
        <v>1</v>
      </c>
      <c r="AR7" s="21"/>
      <c r="BE7" s="30"/>
      <c r="BS7" s="18" t="s">
        <v>6</v>
      </c>
    </row>
    <row r="8" s="1" customFormat="1" ht="12" customHeight="1">
      <c r="B8" s="21"/>
      <c r="D8" s="31" t="s">
        <v>20</v>
      </c>
      <c r="K8" s="26" t="s">
        <v>21</v>
      </c>
      <c r="AK8" s="31" t="s">
        <v>22</v>
      </c>
      <c r="AN8" s="32" t="s">
        <v>23</v>
      </c>
      <c r="AR8" s="21"/>
      <c r="BE8" s="30"/>
      <c r="BS8" s="18" t="s">
        <v>6</v>
      </c>
    </row>
    <row r="9" s="1" customFormat="1" ht="14.4" customHeight="1">
      <c r="B9" s="21"/>
      <c r="AR9" s="21"/>
      <c r="BE9" s="30"/>
      <c r="BS9" s="18" t="s">
        <v>6</v>
      </c>
    </row>
    <row r="10" s="1" customFormat="1" ht="12" customHeight="1">
      <c r="B10" s="21"/>
      <c r="D10" s="31" t="s">
        <v>24</v>
      </c>
      <c r="AK10" s="31" t="s">
        <v>25</v>
      </c>
      <c r="AN10" s="26" t="s">
        <v>26</v>
      </c>
      <c r="AR10" s="21"/>
      <c r="BE10" s="30"/>
      <c r="BS10" s="18" t="s">
        <v>6</v>
      </c>
    </row>
    <row r="11" s="1" customFormat="1" ht="18.48" customHeight="1">
      <c r="B11" s="21"/>
      <c r="E11" s="26" t="s">
        <v>27</v>
      </c>
      <c r="AK11" s="31" t="s">
        <v>28</v>
      </c>
      <c r="AN11" s="26" t="s">
        <v>1</v>
      </c>
      <c r="AR11" s="21"/>
      <c r="BE11" s="30"/>
      <c r="BS11" s="18" t="s">
        <v>6</v>
      </c>
    </row>
    <row r="12" s="1" customFormat="1" ht="6.96" customHeight="1">
      <c r="B12" s="21"/>
      <c r="AR12" s="21"/>
      <c r="BE12" s="30"/>
      <c r="BS12" s="18" t="s">
        <v>6</v>
      </c>
    </row>
    <row r="13" s="1" customFormat="1" ht="12" customHeight="1">
      <c r="B13" s="21"/>
      <c r="D13" s="31" t="s">
        <v>29</v>
      </c>
      <c r="AK13" s="31" t="s">
        <v>25</v>
      </c>
      <c r="AN13" s="33" t="s">
        <v>30</v>
      </c>
      <c r="AR13" s="21"/>
      <c r="BE13" s="30"/>
      <c r="BS13" s="18" t="s">
        <v>6</v>
      </c>
    </row>
    <row r="14">
      <c r="B14" s="21"/>
      <c r="E14" s="33" t="s">
        <v>30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28</v>
      </c>
      <c r="AN14" s="33" t="s">
        <v>30</v>
      </c>
      <c r="AR14" s="21"/>
      <c r="BE14" s="30"/>
      <c r="BS14" s="18" t="s">
        <v>6</v>
      </c>
    </row>
    <row r="15" s="1" customFormat="1" ht="6.96" customHeight="1">
      <c r="B15" s="21"/>
      <c r="AR15" s="21"/>
      <c r="BE15" s="30"/>
      <c r="BS15" s="18" t="s">
        <v>3</v>
      </c>
    </row>
    <row r="16" s="1" customFormat="1" ht="12" customHeight="1">
      <c r="B16" s="21"/>
      <c r="D16" s="31" t="s">
        <v>31</v>
      </c>
      <c r="AK16" s="31" t="s">
        <v>25</v>
      </c>
      <c r="AN16" s="26" t="s">
        <v>32</v>
      </c>
      <c r="AR16" s="21"/>
      <c r="BE16" s="30"/>
      <c r="BS16" s="18" t="s">
        <v>3</v>
      </c>
    </row>
    <row r="17" s="1" customFormat="1" ht="18.48" customHeight="1">
      <c r="B17" s="21"/>
      <c r="E17" s="26" t="s">
        <v>33</v>
      </c>
      <c r="AK17" s="31" t="s">
        <v>28</v>
      </c>
      <c r="AN17" s="26" t="s">
        <v>1</v>
      </c>
      <c r="AR17" s="21"/>
      <c r="BE17" s="30"/>
      <c r="BS17" s="18" t="s">
        <v>34</v>
      </c>
    </row>
    <row r="18" s="1" customFormat="1" ht="6.96" customHeight="1">
      <c r="B18" s="21"/>
      <c r="AR18" s="21"/>
      <c r="BE18" s="30"/>
      <c r="BS18" s="18" t="s">
        <v>6</v>
      </c>
    </row>
    <row r="19" s="1" customFormat="1" ht="12" customHeight="1">
      <c r="B19" s="21"/>
      <c r="D19" s="31" t="s">
        <v>35</v>
      </c>
      <c r="AK19" s="31" t="s">
        <v>25</v>
      </c>
      <c r="AN19" s="26" t="s">
        <v>1</v>
      </c>
      <c r="AR19" s="21"/>
      <c r="BE19" s="30"/>
      <c r="BS19" s="18" t="s">
        <v>6</v>
      </c>
    </row>
    <row r="20" s="1" customFormat="1" ht="18.48" customHeight="1">
      <c r="B20" s="21"/>
      <c r="E20" s="26" t="s">
        <v>36</v>
      </c>
      <c r="AK20" s="31" t="s">
        <v>28</v>
      </c>
      <c r="AN20" s="26" t="s">
        <v>1</v>
      </c>
      <c r="AR20" s="21"/>
      <c r="BE20" s="30"/>
      <c r="BS20" s="18" t="s">
        <v>34</v>
      </c>
    </row>
    <row r="21" s="1" customFormat="1" ht="6.96" customHeight="1">
      <c r="B21" s="21"/>
      <c r="AR21" s="21"/>
      <c r="BE21" s="30"/>
    </row>
    <row r="22" s="1" customFormat="1" ht="12" customHeight="1">
      <c r="B22" s="21"/>
      <c r="D22" s="31" t="s">
        <v>37</v>
      </c>
      <c r="AR22" s="21"/>
      <c r="BE22" s="30"/>
    </row>
    <row r="23" s="1" customFormat="1" ht="16.5" customHeight="1">
      <c r="B23" s="21"/>
      <c r="E23" s="35" t="s">
        <v>1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R23" s="21"/>
      <c r="BE23" s="30"/>
    </row>
    <row r="24" s="1" customFormat="1" ht="6.96" customHeight="1">
      <c r="B24" s="21"/>
      <c r="AR24" s="21"/>
      <c r="BE24" s="30"/>
    </row>
    <row r="25" s="1" customFormat="1" ht="6.96" customHeight="1">
      <c r="B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R25" s="21"/>
      <c r="BE25" s="30"/>
    </row>
    <row r="26" s="2" customFormat="1" ht="25.92" customHeight="1">
      <c r="A26" s="37"/>
      <c r="B26" s="38"/>
      <c r="C26" s="37"/>
      <c r="D26" s="39" t="s">
        <v>38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1">
        <f>ROUND(AG94,2)</f>
        <v>0</v>
      </c>
      <c r="AL26" s="40"/>
      <c r="AM26" s="40"/>
      <c r="AN26" s="40"/>
      <c r="AO26" s="40"/>
      <c r="AP26" s="37"/>
      <c r="AQ26" s="37"/>
      <c r="AR26" s="38"/>
      <c r="BE26" s="30"/>
    </row>
    <row r="27" s="2" customFormat="1" ht="6.96" customHeight="1">
      <c r="A27" s="37"/>
      <c r="B27" s="38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38"/>
      <c r="BE27" s="30"/>
    </row>
    <row r="28" s="2" customFormat="1">
      <c r="A28" s="37"/>
      <c r="B28" s="38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39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40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41</v>
      </c>
      <c r="AL28" s="42"/>
      <c r="AM28" s="42"/>
      <c r="AN28" s="42"/>
      <c r="AO28" s="42"/>
      <c r="AP28" s="37"/>
      <c r="AQ28" s="37"/>
      <c r="AR28" s="38"/>
      <c r="BE28" s="30"/>
    </row>
    <row r="29" s="3" customFormat="1" ht="14.4" customHeight="1">
      <c r="A29" s="3"/>
      <c r="B29" s="43"/>
      <c r="C29" s="3"/>
      <c r="D29" s="31" t="s">
        <v>42</v>
      </c>
      <c r="E29" s="3"/>
      <c r="F29" s="31" t="s">
        <v>43</v>
      </c>
      <c r="G29" s="3"/>
      <c r="H29" s="3"/>
      <c r="I29" s="3"/>
      <c r="J29" s="3"/>
      <c r="K29" s="3"/>
      <c r="L29" s="44">
        <v>0.20999999999999999</v>
      </c>
      <c r="M29" s="3"/>
      <c r="N29" s="3"/>
      <c r="O29" s="3"/>
      <c r="P29" s="3"/>
      <c r="Q29" s="3"/>
      <c r="R29" s="3"/>
      <c r="S29" s="3"/>
      <c r="T29" s="3"/>
      <c r="U29" s="3"/>
      <c r="V29" s="3"/>
      <c r="W29" s="45">
        <f>ROUND(AZ94, 2)</f>
        <v>0</v>
      </c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45">
        <f>ROUND(AV94, 2)</f>
        <v>0</v>
      </c>
      <c r="AL29" s="3"/>
      <c r="AM29" s="3"/>
      <c r="AN29" s="3"/>
      <c r="AO29" s="3"/>
      <c r="AP29" s="3"/>
      <c r="AQ29" s="3"/>
      <c r="AR29" s="43"/>
      <c r="BE29" s="46"/>
    </row>
    <row r="30" s="3" customFormat="1" ht="14.4" customHeight="1">
      <c r="A30" s="3"/>
      <c r="B30" s="43"/>
      <c r="C30" s="3"/>
      <c r="D30" s="3"/>
      <c r="E30" s="3"/>
      <c r="F30" s="31" t="s">
        <v>44</v>
      </c>
      <c r="G30" s="3"/>
      <c r="H30" s="3"/>
      <c r="I30" s="3"/>
      <c r="J30" s="3"/>
      <c r="K30" s="3"/>
      <c r="L30" s="44">
        <v>0.12</v>
      </c>
      <c r="M30" s="3"/>
      <c r="N30" s="3"/>
      <c r="O30" s="3"/>
      <c r="P30" s="3"/>
      <c r="Q30" s="3"/>
      <c r="R30" s="3"/>
      <c r="S30" s="3"/>
      <c r="T30" s="3"/>
      <c r="U30" s="3"/>
      <c r="V30" s="3"/>
      <c r="W30" s="45">
        <f>ROUND(BA94, 2)</f>
        <v>0</v>
      </c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45">
        <f>ROUND(AW94, 2)</f>
        <v>0</v>
      </c>
      <c r="AL30" s="3"/>
      <c r="AM30" s="3"/>
      <c r="AN30" s="3"/>
      <c r="AO30" s="3"/>
      <c r="AP30" s="3"/>
      <c r="AQ30" s="3"/>
      <c r="AR30" s="43"/>
      <c r="BE30" s="46"/>
    </row>
    <row r="31" hidden="1" s="3" customFormat="1" ht="14.4" customHeight="1">
      <c r="A31" s="3"/>
      <c r="B31" s="43"/>
      <c r="C31" s="3"/>
      <c r="D31" s="3"/>
      <c r="E31" s="3"/>
      <c r="F31" s="31" t="s">
        <v>45</v>
      </c>
      <c r="G31" s="3"/>
      <c r="H31" s="3"/>
      <c r="I31" s="3"/>
      <c r="J31" s="3"/>
      <c r="K31" s="3"/>
      <c r="L31" s="44">
        <v>0.20999999999999999</v>
      </c>
      <c r="M31" s="3"/>
      <c r="N31" s="3"/>
      <c r="O31" s="3"/>
      <c r="P31" s="3"/>
      <c r="Q31" s="3"/>
      <c r="R31" s="3"/>
      <c r="S31" s="3"/>
      <c r="T31" s="3"/>
      <c r="U31" s="3"/>
      <c r="V31" s="3"/>
      <c r="W31" s="45">
        <f>ROUND(BB94, 2)</f>
        <v>0</v>
      </c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45">
        <v>0</v>
      </c>
      <c r="AL31" s="3"/>
      <c r="AM31" s="3"/>
      <c r="AN31" s="3"/>
      <c r="AO31" s="3"/>
      <c r="AP31" s="3"/>
      <c r="AQ31" s="3"/>
      <c r="AR31" s="43"/>
      <c r="BE31" s="46"/>
    </row>
    <row r="32" hidden="1" s="3" customFormat="1" ht="14.4" customHeight="1">
      <c r="A32" s="3"/>
      <c r="B32" s="43"/>
      <c r="C32" s="3"/>
      <c r="D32" s="3"/>
      <c r="E32" s="3"/>
      <c r="F32" s="31" t="s">
        <v>46</v>
      </c>
      <c r="G32" s="3"/>
      <c r="H32" s="3"/>
      <c r="I32" s="3"/>
      <c r="J32" s="3"/>
      <c r="K32" s="3"/>
      <c r="L32" s="44">
        <v>0.12</v>
      </c>
      <c r="M32" s="3"/>
      <c r="N32" s="3"/>
      <c r="O32" s="3"/>
      <c r="P32" s="3"/>
      <c r="Q32" s="3"/>
      <c r="R32" s="3"/>
      <c r="S32" s="3"/>
      <c r="T32" s="3"/>
      <c r="U32" s="3"/>
      <c r="V32" s="3"/>
      <c r="W32" s="45">
        <f>ROUND(BC94, 2)</f>
        <v>0</v>
      </c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45">
        <v>0</v>
      </c>
      <c r="AL32" s="3"/>
      <c r="AM32" s="3"/>
      <c r="AN32" s="3"/>
      <c r="AO32" s="3"/>
      <c r="AP32" s="3"/>
      <c r="AQ32" s="3"/>
      <c r="AR32" s="43"/>
      <c r="BE32" s="46"/>
    </row>
    <row r="33" hidden="1" s="3" customFormat="1" ht="14.4" customHeight="1">
      <c r="A33" s="3"/>
      <c r="B33" s="43"/>
      <c r="C33" s="3"/>
      <c r="D33" s="3"/>
      <c r="E33" s="3"/>
      <c r="F33" s="31" t="s">
        <v>47</v>
      </c>
      <c r="G33" s="3"/>
      <c r="H33" s="3"/>
      <c r="I33" s="3"/>
      <c r="J33" s="3"/>
      <c r="K33" s="3"/>
      <c r="L33" s="44">
        <v>0</v>
      </c>
      <c r="M33" s="3"/>
      <c r="N33" s="3"/>
      <c r="O33" s="3"/>
      <c r="P33" s="3"/>
      <c r="Q33" s="3"/>
      <c r="R33" s="3"/>
      <c r="S33" s="3"/>
      <c r="T33" s="3"/>
      <c r="U33" s="3"/>
      <c r="V33" s="3"/>
      <c r="W33" s="45">
        <f>ROUND(BD94, 2)</f>
        <v>0</v>
      </c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45">
        <v>0</v>
      </c>
      <c r="AL33" s="3"/>
      <c r="AM33" s="3"/>
      <c r="AN33" s="3"/>
      <c r="AO33" s="3"/>
      <c r="AP33" s="3"/>
      <c r="AQ33" s="3"/>
      <c r="AR33" s="43"/>
      <c r="BE33" s="46"/>
    </row>
    <row r="34" s="2" customFormat="1" ht="6.96" customHeight="1">
      <c r="A34" s="37"/>
      <c r="B34" s="38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38"/>
      <c r="BE34" s="30"/>
    </row>
    <row r="35" s="2" customFormat="1" ht="25.92" customHeight="1">
      <c r="A35" s="37"/>
      <c r="B35" s="38"/>
      <c r="C35" s="47"/>
      <c r="D35" s="48" t="s">
        <v>48</v>
      </c>
      <c r="E35" s="49"/>
      <c r="F35" s="49"/>
      <c r="G35" s="49"/>
      <c r="H35" s="49"/>
      <c r="I35" s="49"/>
      <c r="J35" s="49"/>
      <c r="K35" s="49"/>
      <c r="L35" s="49"/>
      <c r="M35" s="49"/>
      <c r="N35" s="49"/>
      <c r="O35" s="49"/>
      <c r="P35" s="49"/>
      <c r="Q35" s="49"/>
      <c r="R35" s="49"/>
      <c r="S35" s="49"/>
      <c r="T35" s="50" t="s">
        <v>49</v>
      </c>
      <c r="U35" s="49"/>
      <c r="V35" s="49"/>
      <c r="W35" s="49"/>
      <c r="X35" s="51" t="s">
        <v>50</v>
      </c>
      <c r="Y35" s="49"/>
      <c r="Z35" s="49"/>
      <c r="AA35" s="49"/>
      <c r="AB35" s="49"/>
      <c r="AC35" s="49"/>
      <c r="AD35" s="49"/>
      <c r="AE35" s="49"/>
      <c r="AF35" s="49"/>
      <c r="AG35" s="49"/>
      <c r="AH35" s="49"/>
      <c r="AI35" s="49"/>
      <c r="AJ35" s="49"/>
      <c r="AK35" s="52">
        <f>SUM(AK26:AK33)</f>
        <v>0</v>
      </c>
      <c r="AL35" s="49"/>
      <c r="AM35" s="49"/>
      <c r="AN35" s="49"/>
      <c r="AO35" s="53"/>
      <c r="AP35" s="47"/>
      <c r="AQ35" s="47"/>
      <c r="AR35" s="38"/>
      <c r="BE35" s="37"/>
    </row>
    <row r="36" s="2" customFormat="1" ht="6.96" customHeight="1">
      <c r="A36" s="37"/>
      <c r="B36" s="38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38"/>
      <c r="BE36" s="37"/>
    </row>
    <row r="37" s="2" customFormat="1" ht="14.4" customHeight="1">
      <c r="A37" s="37"/>
      <c r="B37" s="38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38"/>
      <c r="BE37" s="37"/>
    </row>
    <row r="38" s="1" customFormat="1" ht="14.4" customHeight="1">
      <c r="B38" s="21"/>
      <c r="AR38" s="21"/>
    </row>
    <row r="39" s="1" customFormat="1" ht="14.4" customHeight="1">
      <c r="B39" s="21"/>
      <c r="AR39" s="21"/>
    </row>
    <row r="40" s="1" customFormat="1" ht="14.4" customHeight="1">
      <c r="B40" s="21"/>
      <c r="AR40" s="21"/>
    </row>
    <row r="41" s="1" customFormat="1" ht="14.4" customHeight="1">
      <c r="B41" s="21"/>
      <c r="AR41" s="21"/>
    </row>
    <row r="42" s="1" customFormat="1" ht="14.4" customHeight="1">
      <c r="B42" s="21"/>
      <c r="AR42" s="21"/>
    </row>
    <row r="43" s="1" customFormat="1" ht="14.4" customHeight="1">
      <c r="B43" s="21"/>
      <c r="AR43" s="21"/>
    </row>
    <row r="44" s="1" customFormat="1" ht="14.4" customHeight="1">
      <c r="B44" s="21"/>
      <c r="AR44" s="21"/>
    </row>
    <row r="45" s="1" customFormat="1" ht="14.4" customHeight="1">
      <c r="B45" s="21"/>
      <c r="AR45" s="21"/>
    </row>
    <row r="46" s="1" customFormat="1" ht="14.4" customHeight="1">
      <c r="B46" s="21"/>
      <c r="AR46" s="21"/>
    </row>
    <row r="47" s="1" customFormat="1" ht="14.4" customHeight="1">
      <c r="B47" s="21"/>
      <c r="AR47" s="21"/>
    </row>
    <row r="48" s="1" customFormat="1" ht="14.4" customHeight="1">
      <c r="B48" s="21"/>
      <c r="AR48" s="21"/>
    </row>
    <row r="49" s="2" customFormat="1" ht="14.4" customHeight="1">
      <c r="B49" s="54"/>
      <c r="D49" s="55" t="s">
        <v>51</v>
      </c>
      <c r="E49" s="56"/>
      <c r="F49" s="56"/>
      <c r="G49" s="56"/>
      <c r="H49" s="56"/>
      <c r="I49" s="56"/>
      <c r="J49" s="56"/>
      <c r="K49" s="56"/>
      <c r="L49" s="56"/>
      <c r="M49" s="56"/>
      <c r="N49" s="56"/>
      <c r="O49" s="56"/>
      <c r="P49" s="56"/>
      <c r="Q49" s="56"/>
      <c r="R49" s="56"/>
      <c r="S49" s="56"/>
      <c r="T49" s="56"/>
      <c r="U49" s="56"/>
      <c r="V49" s="56"/>
      <c r="W49" s="56"/>
      <c r="X49" s="56"/>
      <c r="Y49" s="56"/>
      <c r="Z49" s="56"/>
      <c r="AA49" s="56"/>
      <c r="AB49" s="56"/>
      <c r="AC49" s="56"/>
      <c r="AD49" s="56"/>
      <c r="AE49" s="56"/>
      <c r="AF49" s="56"/>
      <c r="AG49" s="56"/>
      <c r="AH49" s="55" t="s">
        <v>52</v>
      </c>
      <c r="AI49" s="56"/>
      <c r="AJ49" s="56"/>
      <c r="AK49" s="56"/>
      <c r="AL49" s="56"/>
      <c r="AM49" s="56"/>
      <c r="AN49" s="56"/>
      <c r="AO49" s="56"/>
      <c r="AR49" s="54"/>
    </row>
    <row r="50">
      <c r="B50" s="21"/>
      <c r="AR50" s="21"/>
    </row>
    <row r="51">
      <c r="B51" s="21"/>
      <c r="AR51" s="21"/>
    </row>
    <row r="52">
      <c r="B52" s="21"/>
      <c r="AR52" s="21"/>
    </row>
    <row r="53">
      <c r="B53" s="21"/>
      <c r="AR53" s="21"/>
    </row>
    <row r="54">
      <c r="B54" s="21"/>
      <c r="AR54" s="21"/>
    </row>
    <row r="55">
      <c r="B55" s="21"/>
      <c r="AR55" s="21"/>
    </row>
    <row r="56">
      <c r="B56" s="21"/>
      <c r="AR56" s="21"/>
    </row>
    <row r="57">
      <c r="B57" s="21"/>
      <c r="AR57" s="21"/>
    </row>
    <row r="58">
      <c r="B58" s="21"/>
      <c r="AR58" s="21"/>
    </row>
    <row r="59">
      <c r="B59" s="21"/>
      <c r="AR59" s="21"/>
    </row>
    <row r="60" s="2" customFormat="1">
      <c r="A60" s="37"/>
      <c r="B60" s="38"/>
      <c r="C60" s="37"/>
      <c r="D60" s="57" t="s">
        <v>53</v>
      </c>
      <c r="E60" s="40"/>
      <c r="F60" s="40"/>
      <c r="G60" s="40"/>
      <c r="H60" s="40"/>
      <c r="I60" s="40"/>
      <c r="J60" s="40"/>
      <c r="K60" s="40"/>
      <c r="L60" s="40"/>
      <c r="M60" s="40"/>
      <c r="N60" s="40"/>
      <c r="O60" s="40"/>
      <c r="P60" s="40"/>
      <c r="Q60" s="40"/>
      <c r="R60" s="40"/>
      <c r="S60" s="40"/>
      <c r="T60" s="40"/>
      <c r="U60" s="40"/>
      <c r="V60" s="57" t="s">
        <v>54</v>
      </c>
      <c r="W60" s="40"/>
      <c r="X60" s="40"/>
      <c r="Y60" s="40"/>
      <c r="Z60" s="40"/>
      <c r="AA60" s="40"/>
      <c r="AB60" s="40"/>
      <c r="AC60" s="40"/>
      <c r="AD60" s="40"/>
      <c r="AE60" s="40"/>
      <c r="AF60" s="40"/>
      <c r="AG60" s="40"/>
      <c r="AH60" s="57" t="s">
        <v>53</v>
      </c>
      <c r="AI60" s="40"/>
      <c r="AJ60" s="40"/>
      <c r="AK60" s="40"/>
      <c r="AL60" s="40"/>
      <c r="AM60" s="57" t="s">
        <v>54</v>
      </c>
      <c r="AN60" s="40"/>
      <c r="AO60" s="40"/>
      <c r="AP60" s="37"/>
      <c r="AQ60" s="37"/>
      <c r="AR60" s="38"/>
      <c r="BE60" s="37"/>
    </row>
    <row r="61">
      <c r="B61" s="21"/>
      <c r="AR61" s="21"/>
    </row>
    <row r="62">
      <c r="B62" s="21"/>
      <c r="AR62" s="21"/>
    </row>
    <row r="63">
      <c r="B63" s="21"/>
      <c r="AR63" s="21"/>
    </row>
    <row r="64" s="2" customFormat="1">
      <c r="A64" s="37"/>
      <c r="B64" s="38"/>
      <c r="C64" s="37"/>
      <c r="D64" s="55" t="s">
        <v>55</v>
      </c>
      <c r="E64" s="58"/>
      <c r="F64" s="58"/>
      <c r="G64" s="58"/>
      <c r="H64" s="58"/>
      <c r="I64" s="58"/>
      <c r="J64" s="58"/>
      <c r="K64" s="58"/>
      <c r="L64" s="58"/>
      <c r="M64" s="58"/>
      <c r="N64" s="58"/>
      <c r="O64" s="58"/>
      <c r="P64" s="58"/>
      <c r="Q64" s="58"/>
      <c r="R64" s="58"/>
      <c r="S64" s="58"/>
      <c r="T64" s="58"/>
      <c r="U64" s="58"/>
      <c r="V64" s="58"/>
      <c r="W64" s="58"/>
      <c r="X64" s="58"/>
      <c r="Y64" s="58"/>
      <c r="Z64" s="58"/>
      <c r="AA64" s="58"/>
      <c r="AB64" s="58"/>
      <c r="AC64" s="58"/>
      <c r="AD64" s="58"/>
      <c r="AE64" s="58"/>
      <c r="AF64" s="58"/>
      <c r="AG64" s="58"/>
      <c r="AH64" s="55" t="s">
        <v>56</v>
      </c>
      <c r="AI64" s="58"/>
      <c r="AJ64" s="58"/>
      <c r="AK64" s="58"/>
      <c r="AL64" s="58"/>
      <c r="AM64" s="58"/>
      <c r="AN64" s="58"/>
      <c r="AO64" s="58"/>
      <c r="AP64" s="37"/>
      <c r="AQ64" s="37"/>
      <c r="AR64" s="38"/>
      <c r="BE64" s="37"/>
    </row>
    <row r="65">
      <c r="B65" s="21"/>
      <c r="AR65" s="21"/>
    </row>
    <row r="66">
      <c r="B66" s="21"/>
      <c r="AR66" s="21"/>
    </row>
    <row r="67">
      <c r="B67" s="21"/>
      <c r="AR67" s="21"/>
    </row>
    <row r="68">
      <c r="B68" s="21"/>
      <c r="AR68" s="21"/>
    </row>
    <row r="69">
      <c r="B69" s="21"/>
      <c r="AR69" s="21"/>
    </row>
    <row r="70">
      <c r="B70" s="21"/>
      <c r="AR70" s="21"/>
    </row>
    <row r="71">
      <c r="B71" s="21"/>
      <c r="AR71" s="21"/>
    </row>
    <row r="72">
      <c r="B72" s="21"/>
      <c r="AR72" s="21"/>
    </row>
    <row r="73">
      <c r="B73" s="21"/>
      <c r="AR73" s="21"/>
    </row>
    <row r="74">
      <c r="B74" s="21"/>
      <c r="AR74" s="21"/>
    </row>
    <row r="75" s="2" customFormat="1">
      <c r="A75" s="37"/>
      <c r="B75" s="38"/>
      <c r="C75" s="37"/>
      <c r="D75" s="57" t="s">
        <v>53</v>
      </c>
      <c r="E75" s="40"/>
      <c r="F75" s="40"/>
      <c r="G75" s="40"/>
      <c r="H75" s="40"/>
      <c r="I75" s="40"/>
      <c r="J75" s="40"/>
      <c r="K75" s="40"/>
      <c r="L75" s="40"/>
      <c r="M75" s="40"/>
      <c r="N75" s="40"/>
      <c r="O75" s="40"/>
      <c r="P75" s="40"/>
      <c r="Q75" s="40"/>
      <c r="R75" s="40"/>
      <c r="S75" s="40"/>
      <c r="T75" s="40"/>
      <c r="U75" s="40"/>
      <c r="V75" s="57" t="s">
        <v>54</v>
      </c>
      <c r="W75" s="40"/>
      <c r="X75" s="40"/>
      <c r="Y75" s="40"/>
      <c r="Z75" s="40"/>
      <c r="AA75" s="40"/>
      <c r="AB75" s="40"/>
      <c r="AC75" s="40"/>
      <c r="AD75" s="40"/>
      <c r="AE75" s="40"/>
      <c r="AF75" s="40"/>
      <c r="AG75" s="40"/>
      <c r="AH75" s="57" t="s">
        <v>53</v>
      </c>
      <c r="AI75" s="40"/>
      <c r="AJ75" s="40"/>
      <c r="AK75" s="40"/>
      <c r="AL75" s="40"/>
      <c r="AM75" s="57" t="s">
        <v>54</v>
      </c>
      <c r="AN75" s="40"/>
      <c r="AO75" s="40"/>
      <c r="AP75" s="37"/>
      <c r="AQ75" s="37"/>
      <c r="AR75" s="38"/>
      <c r="BE75" s="37"/>
    </row>
    <row r="76" s="2" customFormat="1">
      <c r="A76" s="37"/>
      <c r="B76" s="38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38"/>
      <c r="BE76" s="37"/>
    </row>
    <row r="77" s="2" customFormat="1" ht="6.96" customHeight="1">
      <c r="A77" s="37"/>
      <c r="B77" s="59"/>
      <c r="C77" s="60"/>
      <c r="D77" s="60"/>
      <c r="E77" s="60"/>
      <c r="F77" s="60"/>
      <c r="G77" s="60"/>
      <c r="H77" s="60"/>
      <c r="I77" s="60"/>
      <c r="J77" s="60"/>
      <c r="K77" s="60"/>
      <c r="L77" s="60"/>
      <c r="M77" s="60"/>
      <c r="N77" s="60"/>
      <c r="O77" s="60"/>
      <c r="P77" s="60"/>
      <c r="Q77" s="60"/>
      <c r="R77" s="60"/>
      <c r="S77" s="60"/>
      <c r="T77" s="60"/>
      <c r="U77" s="60"/>
      <c r="V77" s="60"/>
      <c r="W77" s="60"/>
      <c r="X77" s="60"/>
      <c r="Y77" s="60"/>
      <c r="Z77" s="60"/>
      <c r="AA77" s="60"/>
      <c r="AB77" s="60"/>
      <c r="AC77" s="60"/>
      <c r="AD77" s="60"/>
      <c r="AE77" s="60"/>
      <c r="AF77" s="60"/>
      <c r="AG77" s="60"/>
      <c r="AH77" s="60"/>
      <c r="AI77" s="60"/>
      <c r="AJ77" s="60"/>
      <c r="AK77" s="60"/>
      <c r="AL77" s="60"/>
      <c r="AM77" s="60"/>
      <c r="AN77" s="60"/>
      <c r="AO77" s="60"/>
      <c r="AP77" s="60"/>
      <c r="AQ77" s="60"/>
      <c r="AR77" s="38"/>
      <c r="BE77" s="37"/>
    </row>
    <row r="81" s="2" customFormat="1" ht="6.96" customHeight="1">
      <c r="A81" s="37"/>
      <c r="B81" s="61"/>
      <c r="C81" s="62"/>
      <c r="D81" s="62"/>
      <c r="E81" s="62"/>
      <c r="F81" s="62"/>
      <c r="G81" s="62"/>
      <c r="H81" s="62"/>
      <c r="I81" s="62"/>
      <c r="J81" s="62"/>
      <c r="K81" s="62"/>
      <c r="L81" s="62"/>
      <c r="M81" s="62"/>
      <c r="N81" s="62"/>
      <c r="O81" s="62"/>
      <c r="P81" s="62"/>
      <c r="Q81" s="62"/>
      <c r="R81" s="62"/>
      <c r="S81" s="62"/>
      <c r="T81" s="62"/>
      <c r="U81" s="62"/>
      <c r="V81" s="62"/>
      <c r="W81" s="62"/>
      <c r="X81" s="62"/>
      <c r="Y81" s="62"/>
      <c r="Z81" s="62"/>
      <c r="AA81" s="62"/>
      <c r="AB81" s="62"/>
      <c r="AC81" s="62"/>
      <c r="AD81" s="62"/>
      <c r="AE81" s="62"/>
      <c r="AF81" s="62"/>
      <c r="AG81" s="62"/>
      <c r="AH81" s="62"/>
      <c r="AI81" s="62"/>
      <c r="AJ81" s="62"/>
      <c r="AK81" s="62"/>
      <c r="AL81" s="62"/>
      <c r="AM81" s="62"/>
      <c r="AN81" s="62"/>
      <c r="AO81" s="62"/>
      <c r="AP81" s="62"/>
      <c r="AQ81" s="62"/>
      <c r="AR81" s="38"/>
      <c r="BE81" s="37"/>
    </row>
    <row r="82" s="2" customFormat="1" ht="24.96" customHeight="1">
      <c r="A82" s="37"/>
      <c r="B82" s="38"/>
      <c r="C82" s="22" t="s">
        <v>57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38"/>
      <c r="BE82" s="37"/>
    </row>
    <row r="83" s="2" customFormat="1" ht="6.96" customHeight="1">
      <c r="A83" s="37"/>
      <c r="B83" s="38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38"/>
      <c r="BE83" s="37"/>
    </row>
    <row r="84" s="4" customFormat="1" ht="12" customHeight="1">
      <c r="A84" s="4"/>
      <c r="B84" s="63"/>
      <c r="C84" s="31" t="s">
        <v>13</v>
      </c>
      <c r="D84" s="4"/>
      <c r="E84" s="4"/>
      <c r="F84" s="4"/>
      <c r="G84" s="4"/>
      <c r="H84" s="4"/>
      <c r="I84" s="4"/>
      <c r="J84" s="4"/>
      <c r="K84" s="4"/>
      <c r="L84" s="4" t="str">
        <f>K5</f>
        <v>VDNM_2024_10_22</v>
      </c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63"/>
      <c r="BE84" s="4"/>
    </row>
    <row r="85" s="5" customFormat="1" ht="36.96" customHeight="1">
      <c r="A85" s="5"/>
      <c r="B85" s="64"/>
      <c r="C85" s="65" t="s">
        <v>16</v>
      </c>
      <c r="D85" s="5"/>
      <c r="E85" s="5"/>
      <c r="F85" s="5"/>
      <c r="G85" s="5"/>
      <c r="H85" s="5"/>
      <c r="I85" s="5"/>
      <c r="J85" s="5"/>
      <c r="K85" s="5"/>
      <c r="L85" s="66" t="str">
        <f>K6</f>
        <v>VDNM, horní zdrž, modernizace segmentů přelivných polí, DSP</v>
      </c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64"/>
      <c r="BE85" s="5"/>
    </row>
    <row r="86" s="2" customFormat="1" ht="6.96" customHeight="1">
      <c r="A86" s="37"/>
      <c r="B86" s="38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38"/>
      <c r="BE86" s="37"/>
    </row>
    <row r="87" s="2" customFormat="1" ht="12" customHeight="1">
      <c r="A87" s="37"/>
      <c r="B87" s="38"/>
      <c r="C87" s="31" t="s">
        <v>20</v>
      </c>
      <c r="D87" s="37"/>
      <c r="E87" s="37"/>
      <c r="F87" s="37"/>
      <c r="G87" s="37"/>
      <c r="H87" s="37"/>
      <c r="I87" s="37"/>
      <c r="J87" s="37"/>
      <c r="K87" s="37"/>
      <c r="L87" s="67" t="str">
        <f>IF(K8="","",K8)</f>
        <v>k.ú. Mušov, Pasohlávky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31" t="s">
        <v>22</v>
      </c>
      <c r="AJ87" s="37"/>
      <c r="AK87" s="37"/>
      <c r="AL87" s="37"/>
      <c r="AM87" s="68" t="str">
        <f>IF(AN8= "","",AN8)</f>
        <v>22. 10. 2024</v>
      </c>
      <c r="AN87" s="68"/>
      <c r="AO87" s="37"/>
      <c r="AP87" s="37"/>
      <c r="AQ87" s="37"/>
      <c r="AR87" s="38"/>
      <c r="BE87" s="37"/>
    </row>
    <row r="88" s="2" customFormat="1" ht="6.96" customHeight="1">
      <c r="A88" s="37"/>
      <c r="B88" s="38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38"/>
      <c r="BE88" s="37"/>
    </row>
    <row r="89" s="2" customFormat="1" ht="15.15" customHeight="1">
      <c r="A89" s="37"/>
      <c r="B89" s="38"/>
      <c r="C89" s="31" t="s">
        <v>24</v>
      </c>
      <c r="D89" s="37"/>
      <c r="E89" s="37"/>
      <c r="F89" s="37"/>
      <c r="G89" s="37"/>
      <c r="H89" s="37"/>
      <c r="I89" s="37"/>
      <c r="J89" s="37"/>
      <c r="K89" s="37"/>
      <c r="L89" s="4" t="str">
        <f>IF(E11= "","",E11)</f>
        <v>Povodí Moravy, s.p., Dřevařská 11, 60175 Brno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31" t="s">
        <v>31</v>
      </c>
      <c r="AJ89" s="37"/>
      <c r="AK89" s="37"/>
      <c r="AL89" s="37"/>
      <c r="AM89" s="69" t="str">
        <f>IF(E17="","",E17)</f>
        <v>Sweco a.s.</v>
      </c>
      <c r="AN89" s="4"/>
      <c r="AO89" s="4"/>
      <c r="AP89" s="4"/>
      <c r="AQ89" s="37"/>
      <c r="AR89" s="38"/>
      <c r="AS89" s="70" t="s">
        <v>58</v>
      </c>
      <c r="AT89" s="71"/>
      <c r="AU89" s="72"/>
      <c r="AV89" s="72"/>
      <c r="AW89" s="72"/>
      <c r="AX89" s="72"/>
      <c r="AY89" s="72"/>
      <c r="AZ89" s="72"/>
      <c r="BA89" s="72"/>
      <c r="BB89" s="72"/>
      <c r="BC89" s="72"/>
      <c r="BD89" s="73"/>
      <c r="BE89" s="37"/>
    </row>
    <row r="90" s="2" customFormat="1" ht="15.15" customHeight="1">
      <c r="A90" s="37"/>
      <c r="B90" s="38"/>
      <c r="C90" s="31" t="s">
        <v>29</v>
      </c>
      <c r="D90" s="37"/>
      <c r="E90" s="37"/>
      <c r="F90" s="37"/>
      <c r="G90" s="37"/>
      <c r="H90" s="37"/>
      <c r="I90" s="37"/>
      <c r="J90" s="37"/>
      <c r="K90" s="37"/>
      <c r="L90" s="4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31" t="s">
        <v>35</v>
      </c>
      <c r="AJ90" s="37"/>
      <c r="AK90" s="37"/>
      <c r="AL90" s="37"/>
      <c r="AM90" s="69" t="str">
        <f>IF(E20="","",E20)</f>
        <v xml:space="preserve"> </v>
      </c>
      <c r="AN90" s="4"/>
      <c r="AO90" s="4"/>
      <c r="AP90" s="4"/>
      <c r="AQ90" s="37"/>
      <c r="AR90" s="38"/>
      <c r="AS90" s="74"/>
      <c r="AT90" s="75"/>
      <c r="AU90" s="76"/>
      <c r="AV90" s="76"/>
      <c r="AW90" s="76"/>
      <c r="AX90" s="76"/>
      <c r="AY90" s="76"/>
      <c r="AZ90" s="76"/>
      <c r="BA90" s="76"/>
      <c r="BB90" s="76"/>
      <c r="BC90" s="76"/>
      <c r="BD90" s="77"/>
      <c r="BE90" s="37"/>
    </row>
    <row r="91" s="2" customFormat="1" ht="10.8" customHeight="1">
      <c r="A91" s="37"/>
      <c r="B91" s="38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38"/>
      <c r="AS91" s="74"/>
      <c r="AT91" s="75"/>
      <c r="AU91" s="76"/>
      <c r="AV91" s="76"/>
      <c r="AW91" s="76"/>
      <c r="AX91" s="76"/>
      <c r="AY91" s="76"/>
      <c r="AZ91" s="76"/>
      <c r="BA91" s="76"/>
      <c r="BB91" s="76"/>
      <c r="BC91" s="76"/>
      <c r="BD91" s="77"/>
      <c r="BE91" s="37"/>
    </row>
    <row r="92" s="2" customFormat="1" ht="29.28" customHeight="1">
      <c r="A92" s="37"/>
      <c r="B92" s="38"/>
      <c r="C92" s="78" t="s">
        <v>59</v>
      </c>
      <c r="D92" s="79"/>
      <c r="E92" s="79"/>
      <c r="F92" s="79"/>
      <c r="G92" s="79"/>
      <c r="H92" s="80"/>
      <c r="I92" s="81" t="s">
        <v>60</v>
      </c>
      <c r="J92" s="79"/>
      <c r="K92" s="79"/>
      <c r="L92" s="79"/>
      <c r="M92" s="79"/>
      <c r="N92" s="79"/>
      <c r="O92" s="79"/>
      <c r="P92" s="79"/>
      <c r="Q92" s="79"/>
      <c r="R92" s="79"/>
      <c r="S92" s="79"/>
      <c r="T92" s="79"/>
      <c r="U92" s="79"/>
      <c r="V92" s="79"/>
      <c r="W92" s="79"/>
      <c r="X92" s="79"/>
      <c r="Y92" s="79"/>
      <c r="Z92" s="79"/>
      <c r="AA92" s="79"/>
      <c r="AB92" s="79"/>
      <c r="AC92" s="79"/>
      <c r="AD92" s="79"/>
      <c r="AE92" s="79"/>
      <c r="AF92" s="79"/>
      <c r="AG92" s="82" t="s">
        <v>61</v>
      </c>
      <c r="AH92" s="79"/>
      <c r="AI92" s="79"/>
      <c r="AJ92" s="79"/>
      <c r="AK92" s="79"/>
      <c r="AL92" s="79"/>
      <c r="AM92" s="79"/>
      <c r="AN92" s="81" t="s">
        <v>62</v>
      </c>
      <c r="AO92" s="79"/>
      <c r="AP92" s="83"/>
      <c r="AQ92" s="84" t="s">
        <v>63</v>
      </c>
      <c r="AR92" s="38"/>
      <c r="AS92" s="85" t="s">
        <v>64</v>
      </c>
      <c r="AT92" s="86" t="s">
        <v>65</v>
      </c>
      <c r="AU92" s="86" t="s">
        <v>66</v>
      </c>
      <c r="AV92" s="86" t="s">
        <v>67</v>
      </c>
      <c r="AW92" s="86" t="s">
        <v>68</v>
      </c>
      <c r="AX92" s="86" t="s">
        <v>69</v>
      </c>
      <c r="AY92" s="86" t="s">
        <v>70</v>
      </c>
      <c r="AZ92" s="86" t="s">
        <v>71</v>
      </c>
      <c r="BA92" s="86" t="s">
        <v>72</v>
      </c>
      <c r="BB92" s="86" t="s">
        <v>73</v>
      </c>
      <c r="BC92" s="86" t="s">
        <v>74</v>
      </c>
      <c r="BD92" s="87" t="s">
        <v>75</v>
      </c>
      <c r="BE92" s="37"/>
    </row>
    <row r="93" s="2" customFormat="1" ht="10.8" customHeight="1">
      <c r="A93" s="37"/>
      <c r="B93" s="38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38"/>
      <c r="AS93" s="88"/>
      <c r="AT93" s="89"/>
      <c r="AU93" s="89"/>
      <c r="AV93" s="89"/>
      <c r="AW93" s="89"/>
      <c r="AX93" s="89"/>
      <c r="AY93" s="89"/>
      <c r="AZ93" s="89"/>
      <c r="BA93" s="89"/>
      <c r="BB93" s="89"/>
      <c r="BC93" s="89"/>
      <c r="BD93" s="90"/>
      <c r="BE93" s="37"/>
    </row>
    <row r="94" s="6" customFormat="1" ht="32.4" customHeight="1">
      <c r="A94" s="6"/>
      <c r="B94" s="91"/>
      <c r="C94" s="92" t="s">
        <v>76</v>
      </c>
      <c r="D94" s="93"/>
      <c r="E94" s="93"/>
      <c r="F94" s="93"/>
      <c r="G94" s="93"/>
      <c r="H94" s="93"/>
      <c r="I94" s="93"/>
      <c r="J94" s="93"/>
      <c r="K94" s="93"/>
      <c r="L94" s="93"/>
      <c r="M94" s="93"/>
      <c r="N94" s="93"/>
      <c r="O94" s="93"/>
      <c r="P94" s="93"/>
      <c r="Q94" s="93"/>
      <c r="R94" s="93"/>
      <c r="S94" s="93"/>
      <c r="T94" s="93"/>
      <c r="U94" s="93"/>
      <c r="V94" s="93"/>
      <c r="W94" s="93"/>
      <c r="X94" s="93"/>
      <c r="Y94" s="93"/>
      <c r="Z94" s="93"/>
      <c r="AA94" s="93"/>
      <c r="AB94" s="93"/>
      <c r="AC94" s="93"/>
      <c r="AD94" s="93"/>
      <c r="AE94" s="93"/>
      <c r="AF94" s="93"/>
      <c r="AG94" s="94">
        <f>ROUND(AG95,2)</f>
        <v>0</v>
      </c>
      <c r="AH94" s="94"/>
      <c r="AI94" s="94"/>
      <c r="AJ94" s="94"/>
      <c r="AK94" s="94"/>
      <c r="AL94" s="94"/>
      <c r="AM94" s="94"/>
      <c r="AN94" s="95">
        <f>SUM(AG94,AT94)</f>
        <v>0</v>
      </c>
      <c r="AO94" s="95"/>
      <c r="AP94" s="95"/>
      <c r="AQ94" s="96" t="s">
        <v>1</v>
      </c>
      <c r="AR94" s="91"/>
      <c r="AS94" s="97">
        <f>ROUND(AS95,2)</f>
        <v>0</v>
      </c>
      <c r="AT94" s="98">
        <f>ROUND(SUM(AV94:AW94),2)</f>
        <v>0</v>
      </c>
      <c r="AU94" s="99">
        <f>ROUND(AU95,5)</f>
        <v>0</v>
      </c>
      <c r="AV94" s="98">
        <f>ROUND(AZ94*L29,2)</f>
        <v>0</v>
      </c>
      <c r="AW94" s="98">
        <f>ROUND(BA94*L30,2)</f>
        <v>0</v>
      </c>
      <c r="AX94" s="98">
        <f>ROUND(BB94*L29,2)</f>
        <v>0</v>
      </c>
      <c r="AY94" s="98">
        <f>ROUND(BC94*L30,2)</f>
        <v>0</v>
      </c>
      <c r="AZ94" s="98">
        <f>ROUND(AZ95,2)</f>
        <v>0</v>
      </c>
      <c r="BA94" s="98">
        <f>ROUND(BA95,2)</f>
        <v>0</v>
      </c>
      <c r="BB94" s="98">
        <f>ROUND(BB95,2)</f>
        <v>0</v>
      </c>
      <c r="BC94" s="98">
        <f>ROUND(BC95,2)</f>
        <v>0</v>
      </c>
      <c r="BD94" s="100">
        <f>ROUND(BD95,2)</f>
        <v>0</v>
      </c>
      <c r="BE94" s="6"/>
      <c r="BS94" s="101" t="s">
        <v>77</v>
      </c>
      <c r="BT94" s="101" t="s">
        <v>78</v>
      </c>
      <c r="BU94" s="102" t="s">
        <v>79</v>
      </c>
      <c r="BV94" s="101" t="s">
        <v>80</v>
      </c>
      <c r="BW94" s="101" t="s">
        <v>4</v>
      </c>
      <c r="BX94" s="101" t="s">
        <v>81</v>
      </c>
      <c r="CL94" s="101" t="s">
        <v>1</v>
      </c>
    </row>
    <row r="95" s="7" customFormat="1" ht="16.5" customHeight="1">
      <c r="A95" s="103" t="s">
        <v>82</v>
      </c>
      <c r="B95" s="104"/>
      <c r="C95" s="105"/>
      <c r="D95" s="106" t="s">
        <v>83</v>
      </c>
      <c r="E95" s="106"/>
      <c r="F95" s="106"/>
      <c r="G95" s="106"/>
      <c r="H95" s="106"/>
      <c r="I95" s="107"/>
      <c r="J95" s="106" t="s">
        <v>84</v>
      </c>
      <c r="K95" s="106"/>
      <c r="L95" s="106"/>
      <c r="M95" s="106"/>
      <c r="N95" s="106"/>
      <c r="O95" s="106"/>
      <c r="P95" s="106"/>
      <c r="Q95" s="106"/>
      <c r="R95" s="106"/>
      <c r="S95" s="106"/>
      <c r="T95" s="106"/>
      <c r="U95" s="106"/>
      <c r="V95" s="106"/>
      <c r="W95" s="106"/>
      <c r="X95" s="106"/>
      <c r="Y95" s="106"/>
      <c r="Z95" s="106"/>
      <c r="AA95" s="106"/>
      <c r="AB95" s="106"/>
      <c r="AC95" s="106"/>
      <c r="AD95" s="106"/>
      <c r="AE95" s="106"/>
      <c r="AF95" s="106"/>
      <c r="AG95" s="108">
        <f>'SO 06 - VDNM, horní zdrž,...'!J30</f>
        <v>0</v>
      </c>
      <c r="AH95" s="107"/>
      <c r="AI95" s="107"/>
      <c r="AJ95" s="107"/>
      <c r="AK95" s="107"/>
      <c r="AL95" s="107"/>
      <c r="AM95" s="107"/>
      <c r="AN95" s="108">
        <f>SUM(AG95,AT95)</f>
        <v>0</v>
      </c>
      <c r="AO95" s="107"/>
      <c r="AP95" s="107"/>
      <c r="AQ95" s="109" t="s">
        <v>85</v>
      </c>
      <c r="AR95" s="104"/>
      <c r="AS95" s="110">
        <v>0</v>
      </c>
      <c r="AT95" s="111">
        <f>ROUND(SUM(AV95:AW95),2)</f>
        <v>0</v>
      </c>
      <c r="AU95" s="112">
        <f>'SO 06 - VDNM, horní zdrž,...'!P122</f>
        <v>0</v>
      </c>
      <c r="AV95" s="111">
        <f>'SO 06 - VDNM, horní zdrž,...'!J33</f>
        <v>0</v>
      </c>
      <c r="AW95" s="111">
        <f>'SO 06 - VDNM, horní zdrž,...'!J34</f>
        <v>0</v>
      </c>
      <c r="AX95" s="111">
        <f>'SO 06 - VDNM, horní zdrž,...'!J35</f>
        <v>0</v>
      </c>
      <c r="AY95" s="111">
        <f>'SO 06 - VDNM, horní zdrž,...'!J36</f>
        <v>0</v>
      </c>
      <c r="AZ95" s="111">
        <f>'SO 06 - VDNM, horní zdrž,...'!F33</f>
        <v>0</v>
      </c>
      <c r="BA95" s="111">
        <f>'SO 06 - VDNM, horní zdrž,...'!F34</f>
        <v>0</v>
      </c>
      <c r="BB95" s="111">
        <f>'SO 06 - VDNM, horní zdrž,...'!F35</f>
        <v>0</v>
      </c>
      <c r="BC95" s="111">
        <f>'SO 06 - VDNM, horní zdrž,...'!F36</f>
        <v>0</v>
      </c>
      <c r="BD95" s="113">
        <f>'SO 06 - VDNM, horní zdrž,...'!F37</f>
        <v>0</v>
      </c>
      <c r="BE95" s="7"/>
      <c r="BT95" s="114" t="s">
        <v>86</v>
      </c>
      <c r="BV95" s="114" t="s">
        <v>80</v>
      </c>
      <c r="BW95" s="114" t="s">
        <v>87</v>
      </c>
      <c r="BX95" s="114" t="s">
        <v>4</v>
      </c>
      <c r="CL95" s="114" t="s">
        <v>1</v>
      </c>
      <c r="CM95" s="114" t="s">
        <v>88</v>
      </c>
    </row>
    <row r="96" s="2" customFormat="1" ht="30" customHeight="1">
      <c r="A96" s="37"/>
      <c r="B96" s="38"/>
      <c r="C96" s="37"/>
      <c r="D96" s="37"/>
      <c r="E96" s="37"/>
      <c r="F96" s="37"/>
      <c r="G96" s="37"/>
      <c r="H96" s="37"/>
      <c r="I96" s="37"/>
      <c r="J96" s="37"/>
      <c r="K96" s="37"/>
      <c r="L96" s="37"/>
      <c r="M96" s="37"/>
      <c r="N96" s="37"/>
      <c r="O96" s="37"/>
      <c r="P96" s="37"/>
      <c r="Q96" s="37"/>
      <c r="R96" s="37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F96" s="37"/>
      <c r="AG96" s="37"/>
      <c r="AH96" s="37"/>
      <c r="AI96" s="37"/>
      <c r="AJ96" s="37"/>
      <c r="AK96" s="37"/>
      <c r="AL96" s="37"/>
      <c r="AM96" s="37"/>
      <c r="AN96" s="37"/>
      <c r="AO96" s="37"/>
      <c r="AP96" s="37"/>
      <c r="AQ96" s="37"/>
      <c r="AR96" s="38"/>
      <c r="AS96" s="37"/>
      <c r="AT96" s="37"/>
      <c r="AU96" s="37"/>
      <c r="AV96" s="37"/>
      <c r="AW96" s="37"/>
      <c r="AX96" s="37"/>
      <c r="AY96" s="37"/>
      <c r="AZ96" s="37"/>
      <c r="BA96" s="37"/>
      <c r="BB96" s="37"/>
      <c r="BC96" s="37"/>
      <c r="BD96" s="37"/>
      <c r="BE96" s="37"/>
    </row>
    <row r="97" s="2" customFormat="1" ht="6.96" customHeight="1">
      <c r="A97" s="37"/>
      <c r="B97" s="59"/>
      <c r="C97" s="60"/>
      <c r="D97" s="60"/>
      <c r="E97" s="60"/>
      <c r="F97" s="60"/>
      <c r="G97" s="60"/>
      <c r="H97" s="60"/>
      <c r="I97" s="60"/>
      <c r="J97" s="60"/>
      <c r="K97" s="60"/>
      <c r="L97" s="60"/>
      <c r="M97" s="60"/>
      <c r="N97" s="60"/>
      <c r="O97" s="60"/>
      <c r="P97" s="60"/>
      <c r="Q97" s="60"/>
      <c r="R97" s="60"/>
      <c r="S97" s="60"/>
      <c r="T97" s="60"/>
      <c r="U97" s="60"/>
      <c r="V97" s="60"/>
      <c r="W97" s="60"/>
      <c r="X97" s="60"/>
      <c r="Y97" s="60"/>
      <c r="Z97" s="60"/>
      <c r="AA97" s="60"/>
      <c r="AB97" s="60"/>
      <c r="AC97" s="60"/>
      <c r="AD97" s="60"/>
      <c r="AE97" s="60"/>
      <c r="AF97" s="60"/>
      <c r="AG97" s="60"/>
      <c r="AH97" s="60"/>
      <c r="AI97" s="60"/>
      <c r="AJ97" s="60"/>
      <c r="AK97" s="60"/>
      <c r="AL97" s="60"/>
      <c r="AM97" s="60"/>
      <c r="AN97" s="60"/>
      <c r="AO97" s="60"/>
      <c r="AP97" s="60"/>
      <c r="AQ97" s="60"/>
      <c r="AR97" s="38"/>
      <c r="AS97" s="37"/>
      <c r="AT97" s="37"/>
      <c r="AU97" s="37"/>
      <c r="AV97" s="37"/>
      <c r="AW97" s="37"/>
      <c r="AX97" s="37"/>
      <c r="AY97" s="37"/>
      <c r="AZ97" s="37"/>
      <c r="BA97" s="37"/>
      <c r="BB97" s="37"/>
      <c r="BC97" s="37"/>
      <c r="BD97" s="37"/>
      <c r="BE97" s="37"/>
    </row>
  </sheetData>
  <mergeCells count="42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SO 06 - VDNM, horní zdrž,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7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88</v>
      </c>
    </row>
    <row r="4" s="1" customFormat="1" ht="24.96" customHeight="1">
      <c r="B4" s="21"/>
      <c r="D4" s="22" t="s">
        <v>89</v>
      </c>
      <c r="L4" s="21"/>
      <c r="M4" s="115" t="s">
        <v>10</v>
      </c>
      <c r="AT4" s="18" t="s">
        <v>3</v>
      </c>
    </row>
    <row r="5" s="1" customFormat="1" ht="6.96" customHeight="1">
      <c r="B5" s="21"/>
      <c r="L5" s="21"/>
    </row>
    <row r="6" s="1" customFormat="1" ht="12" customHeight="1">
      <c r="B6" s="21"/>
      <c r="D6" s="31" t="s">
        <v>16</v>
      </c>
      <c r="L6" s="21"/>
    </row>
    <row r="7" s="1" customFormat="1" ht="16.5" customHeight="1">
      <c r="B7" s="21"/>
      <c r="E7" s="116" t="str">
        <f>'Rekapitulace stavby'!K6</f>
        <v>VDNM, horní zdrž, modernizace segmentů přelivných polí, DSP</v>
      </c>
      <c r="F7" s="31"/>
      <c r="G7" s="31"/>
      <c r="H7" s="31"/>
      <c r="L7" s="21"/>
    </row>
    <row r="8" s="2" customFormat="1" ht="12" customHeight="1">
      <c r="A8" s="37"/>
      <c r="B8" s="38"/>
      <c r="C8" s="37"/>
      <c r="D8" s="31" t="s">
        <v>90</v>
      </c>
      <c r="E8" s="37"/>
      <c r="F8" s="37"/>
      <c r="G8" s="37"/>
      <c r="H8" s="37"/>
      <c r="I8" s="37"/>
      <c r="J8" s="37"/>
      <c r="K8" s="37"/>
      <c r="L8" s="54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38"/>
      <c r="C9" s="37"/>
      <c r="D9" s="37"/>
      <c r="E9" s="66" t="s">
        <v>91</v>
      </c>
      <c r="F9" s="37"/>
      <c r="G9" s="37"/>
      <c r="H9" s="37"/>
      <c r="I9" s="37"/>
      <c r="J9" s="37"/>
      <c r="K9" s="37"/>
      <c r="L9" s="54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38"/>
      <c r="C10" s="37"/>
      <c r="D10" s="37"/>
      <c r="E10" s="37"/>
      <c r="F10" s="37"/>
      <c r="G10" s="37"/>
      <c r="H10" s="37"/>
      <c r="I10" s="37"/>
      <c r="J10" s="37"/>
      <c r="K10" s="37"/>
      <c r="L10" s="54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38"/>
      <c r="C11" s="37"/>
      <c r="D11" s="31" t="s">
        <v>18</v>
      </c>
      <c r="E11" s="37"/>
      <c r="F11" s="26" t="s">
        <v>1</v>
      </c>
      <c r="G11" s="37"/>
      <c r="H11" s="37"/>
      <c r="I11" s="31" t="s">
        <v>19</v>
      </c>
      <c r="J11" s="26" t="s">
        <v>1</v>
      </c>
      <c r="K11" s="37"/>
      <c r="L11" s="54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38"/>
      <c r="C12" s="37"/>
      <c r="D12" s="31" t="s">
        <v>20</v>
      </c>
      <c r="E12" s="37"/>
      <c r="F12" s="26" t="s">
        <v>21</v>
      </c>
      <c r="G12" s="37"/>
      <c r="H12" s="37"/>
      <c r="I12" s="31" t="s">
        <v>22</v>
      </c>
      <c r="J12" s="68" t="str">
        <f>'Rekapitulace stavby'!AN8</f>
        <v>22. 10. 2024</v>
      </c>
      <c r="K12" s="37"/>
      <c r="L12" s="54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38"/>
      <c r="C13" s="37"/>
      <c r="D13" s="37"/>
      <c r="E13" s="37"/>
      <c r="F13" s="37"/>
      <c r="G13" s="37"/>
      <c r="H13" s="37"/>
      <c r="I13" s="37"/>
      <c r="J13" s="37"/>
      <c r="K13" s="37"/>
      <c r="L13" s="54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38"/>
      <c r="C14" s="37"/>
      <c r="D14" s="31" t="s">
        <v>24</v>
      </c>
      <c r="E14" s="37"/>
      <c r="F14" s="37"/>
      <c r="G14" s="37"/>
      <c r="H14" s="37"/>
      <c r="I14" s="31" t="s">
        <v>25</v>
      </c>
      <c r="J14" s="26" t="str">
        <f>IF('Rekapitulace stavby'!AN10="","",'Rekapitulace stavby'!AN10)</f>
        <v>70890013</v>
      </c>
      <c r="K14" s="37"/>
      <c r="L14" s="54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38"/>
      <c r="C15" s="37"/>
      <c r="D15" s="37"/>
      <c r="E15" s="26" t="str">
        <f>IF('Rekapitulace stavby'!E11="","",'Rekapitulace stavby'!E11)</f>
        <v>Povodí Moravy, s.p., Dřevařská 11, 60175 Brno</v>
      </c>
      <c r="F15" s="37"/>
      <c r="G15" s="37"/>
      <c r="H15" s="37"/>
      <c r="I15" s="31" t="s">
        <v>28</v>
      </c>
      <c r="J15" s="26" t="str">
        <f>IF('Rekapitulace stavby'!AN11="","",'Rekapitulace stavby'!AN11)</f>
        <v/>
      </c>
      <c r="K15" s="37"/>
      <c r="L15" s="54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38"/>
      <c r="C16" s="37"/>
      <c r="D16" s="37"/>
      <c r="E16" s="37"/>
      <c r="F16" s="37"/>
      <c r="G16" s="37"/>
      <c r="H16" s="37"/>
      <c r="I16" s="37"/>
      <c r="J16" s="37"/>
      <c r="K16" s="37"/>
      <c r="L16" s="54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38"/>
      <c r="C17" s="37"/>
      <c r="D17" s="31" t="s">
        <v>29</v>
      </c>
      <c r="E17" s="37"/>
      <c r="F17" s="37"/>
      <c r="G17" s="37"/>
      <c r="H17" s="37"/>
      <c r="I17" s="31" t="s">
        <v>25</v>
      </c>
      <c r="J17" s="32" t="str">
        <f>'Rekapitulace stavby'!AN13</f>
        <v>Vyplň údaj</v>
      </c>
      <c r="K17" s="37"/>
      <c r="L17" s="54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38"/>
      <c r="C18" s="37"/>
      <c r="D18" s="37"/>
      <c r="E18" s="32" t="str">
        <f>'Rekapitulace stavby'!E14</f>
        <v>Vyplň údaj</v>
      </c>
      <c r="F18" s="26"/>
      <c r="G18" s="26"/>
      <c r="H18" s="26"/>
      <c r="I18" s="31" t="s">
        <v>28</v>
      </c>
      <c r="J18" s="32" t="str">
        <f>'Rekapitulace stavby'!AN14</f>
        <v>Vyplň údaj</v>
      </c>
      <c r="K18" s="37"/>
      <c r="L18" s="54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38"/>
      <c r="C19" s="37"/>
      <c r="D19" s="37"/>
      <c r="E19" s="37"/>
      <c r="F19" s="37"/>
      <c r="G19" s="37"/>
      <c r="H19" s="37"/>
      <c r="I19" s="37"/>
      <c r="J19" s="37"/>
      <c r="K19" s="37"/>
      <c r="L19" s="54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38"/>
      <c r="C20" s="37"/>
      <c r="D20" s="31" t="s">
        <v>31</v>
      </c>
      <c r="E20" s="37"/>
      <c r="F20" s="37"/>
      <c r="G20" s="37"/>
      <c r="H20" s="37"/>
      <c r="I20" s="31" t="s">
        <v>25</v>
      </c>
      <c r="J20" s="26" t="s">
        <v>32</v>
      </c>
      <c r="K20" s="37"/>
      <c r="L20" s="54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38"/>
      <c r="C21" s="37"/>
      <c r="D21" s="37"/>
      <c r="E21" s="26" t="s">
        <v>33</v>
      </c>
      <c r="F21" s="37"/>
      <c r="G21" s="37"/>
      <c r="H21" s="37"/>
      <c r="I21" s="31" t="s">
        <v>28</v>
      </c>
      <c r="J21" s="26" t="s">
        <v>1</v>
      </c>
      <c r="K21" s="37"/>
      <c r="L21" s="54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38"/>
      <c r="C22" s="37"/>
      <c r="D22" s="37"/>
      <c r="E22" s="37"/>
      <c r="F22" s="37"/>
      <c r="G22" s="37"/>
      <c r="H22" s="37"/>
      <c r="I22" s="37"/>
      <c r="J22" s="37"/>
      <c r="K22" s="37"/>
      <c r="L22" s="54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38"/>
      <c r="C23" s="37"/>
      <c r="D23" s="31" t="s">
        <v>35</v>
      </c>
      <c r="E23" s="37"/>
      <c r="F23" s="37"/>
      <c r="G23" s="37"/>
      <c r="H23" s="37"/>
      <c r="I23" s="31" t="s">
        <v>25</v>
      </c>
      <c r="J23" s="26" t="str">
        <f>IF('Rekapitulace stavby'!AN19="","",'Rekapitulace stavby'!AN19)</f>
        <v/>
      </c>
      <c r="K23" s="37"/>
      <c r="L23" s="54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38"/>
      <c r="C24" s="37"/>
      <c r="D24" s="37"/>
      <c r="E24" s="26" t="str">
        <f>IF('Rekapitulace stavby'!E20="","",'Rekapitulace stavby'!E20)</f>
        <v xml:space="preserve"> </v>
      </c>
      <c r="F24" s="37"/>
      <c r="G24" s="37"/>
      <c r="H24" s="37"/>
      <c r="I24" s="31" t="s">
        <v>28</v>
      </c>
      <c r="J24" s="26" t="str">
        <f>IF('Rekapitulace stavby'!AN20="","",'Rekapitulace stavby'!AN20)</f>
        <v/>
      </c>
      <c r="K24" s="37"/>
      <c r="L24" s="54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38"/>
      <c r="C25" s="37"/>
      <c r="D25" s="37"/>
      <c r="E25" s="37"/>
      <c r="F25" s="37"/>
      <c r="G25" s="37"/>
      <c r="H25" s="37"/>
      <c r="I25" s="37"/>
      <c r="J25" s="37"/>
      <c r="K25" s="37"/>
      <c r="L25" s="54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38"/>
      <c r="C26" s="37"/>
      <c r="D26" s="31" t="s">
        <v>37</v>
      </c>
      <c r="E26" s="37"/>
      <c r="F26" s="37"/>
      <c r="G26" s="37"/>
      <c r="H26" s="37"/>
      <c r="I26" s="37"/>
      <c r="J26" s="37"/>
      <c r="K26" s="37"/>
      <c r="L26" s="54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17"/>
      <c r="B27" s="118"/>
      <c r="C27" s="117"/>
      <c r="D27" s="117"/>
      <c r="E27" s="35" t="s">
        <v>1</v>
      </c>
      <c r="F27" s="35"/>
      <c r="G27" s="35"/>
      <c r="H27" s="35"/>
      <c r="I27" s="117"/>
      <c r="J27" s="117"/>
      <c r="K27" s="117"/>
      <c r="L27" s="119"/>
      <c r="S27" s="117"/>
      <c r="T27" s="117"/>
      <c r="U27" s="117"/>
      <c r="V27" s="117"/>
      <c r="W27" s="117"/>
      <c r="X27" s="117"/>
      <c r="Y27" s="117"/>
      <c r="Z27" s="117"/>
      <c r="AA27" s="117"/>
      <c r="AB27" s="117"/>
      <c r="AC27" s="117"/>
      <c r="AD27" s="117"/>
      <c r="AE27" s="117"/>
    </row>
    <row r="28" s="2" customFormat="1" ht="6.96" customHeight="1">
      <c r="A28" s="37"/>
      <c r="B28" s="38"/>
      <c r="C28" s="37"/>
      <c r="D28" s="37"/>
      <c r="E28" s="37"/>
      <c r="F28" s="37"/>
      <c r="G28" s="37"/>
      <c r="H28" s="37"/>
      <c r="I28" s="37"/>
      <c r="J28" s="37"/>
      <c r="K28" s="37"/>
      <c r="L28" s="54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38"/>
      <c r="C29" s="37"/>
      <c r="D29" s="89"/>
      <c r="E29" s="89"/>
      <c r="F29" s="89"/>
      <c r="G29" s="89"/>
      <c r="H29" s="89"/>
      <c r="I29" s="89"/>
      <c r="J29" s="89"/>
      <c r="K29" s="89"/>
      <c r="L29" s="54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38"/>
      <c r="C30" s="37"/>
      <c r="D30" s="120" t="s">
        <v>38</v>
      </c>
      <c r="E30" s="37"/>
      <c r="F30" s="37"/>
      <c r="G30" s="37"/>
      <c r="H30" s="37"/>
      <c r="I30" s="37"/>
      <c r="J30" s="95">
        <f>ROUND(J122, 2)</f>
        <v>0</v>
      </c>
      <c r="K30" s="37"/>
      <c r="L30" s="54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38"/>
      <c r="C31" s="37"/>
      <c r="D31" s="89"/>
      <c r="E31" s="89"/>
      <c r="F31" s="89"/>
      <c r="G31" s="89"/>
      <c r="H31" s="89"/>
      <c r="I31" s="89"/>
      <c r="J31" s="89"/>
      <c r="K31" s="89"/>
      <c r="L31" s="54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38"/>
      <c r="C32" s="37"/>
      <c r="D32" s="37"/>
      <c r="E32" s="37"/>
      <c r="F32" s="42" t="s">
        <v>40</v>
      </c>
      <c r="G32" s="37"/>
      <c r="H32" s="37"/>
      <c r="I32" s="42" t="s">
        <v>39</v>
      </c>
      <c r="J32" s="42" t="s">
        <v>41</v>
      </c>
      <c r="K32" s="37"/>
      <c r="L32" s="54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38"/>
      <c r="C33" s="37"/>
      <c r="D33" s="121" t="s">
        <v>42</v>
      </c>
      <c r="E33" s="31" t="s">
        <v>43</v>
      </c>
      <c r="F33" s="122">
        <f>ROUND((SUM(BE122:BE214)),  2)</f>
        <v>0</v>
      </c>
      <c r="G33" s="37"/>
      <c r="H33" s="37"/>
      <c r="I33" s="123">
        <v>0.20999999999999999</v>
      </c>
      <c r="J33" s="122">
        <f>ROUND(((SUM(BE122:BE214))*I33),  2)</f>
        <v>0</v>
      </c>
      <c r="K33" s="37"/>
      <c r="L33" s="54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38"/>
      <c r="C34" s="37"/>
      <c r="D34" s="37"/>
      <c r="E34" s="31" t="s">
        <v>44</v>
      </c>
      <c r="F34" s="122">
        <f>ROUND((SUM(BF122:BF214)),  2)</f>
        <v>0</v>
      </c>
      <c r="G34" s="37"/>
      <c r="H34" s="37"/>
      <c r="I34" s="123">
        <v>0.12</v>
      </c>
      <c r="J34" s="122">
        <f>ROUND(((SUM(BF122:BF214))*I34),  2)</f>
        <v>0</v>
      </c>
      <c r="K34" s="37"/>
      <c r="L34" s="54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38"/>
      <c r="C35" s="37"/>
      <c r="D35" s="37"/>
      <c r="E35" s="31" t="s">
        <v>45</v>
      </c>
      <c r="F35" s="122">
        <f>ROUND((SUM(BG122:BG214)),  2)</f>
        <v>0</v>
      </c>
      <c r="G35" s="37"/>
      <c r="H35" s="37"/>
      <c r="I35" s="123">
        <v>0.20999999999999999</v>
      </c>
      <c r="J35" s="122">
        <f>0</f>
        <v>0</v>
      </c>
      <c r="K35" s="37"/>
      <c r="L35" s="54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38"/>
      <c r="C36" s="37"/>
      <c r="D36" s="37"/>
      <c r="E36" s="31" t="s">
        <v>46</v>
      </c>
      <c r="F36" s="122">
        <f>ROUND((SUM(BH122:BH214)),  2)</f>
        <v>0</v>
      </c>
      <c r="G36" s="37"/>
      <c r="H36" s="37"/>
      <c r="I36" s="123">
        <v>0.12</v>
      </c>
      <c r="J36" s="122">
        <f>0</f>
        <v>0</v>
      </c>
      <c r="K36" s="37"/>
      <c r="L36" s="54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38"/>
      <c r="C37" s="37"/>
      <c r="D37" s="37"/>
      <c r="E37" s="31" t="s">
        <v>47</v>
      </c>
      <c r="F37" s="122">
        <f>ROUND((SUM(BI122:BI214)),  2)</f>
        <v>0</v>
      </c>
      <c r="G37" s="37"/>
      <c r="H37" s="37"/>
      <c r="I37" s="123">
        <v>0</v>
      </c>
      <c r="J37" s="122">
        <f>0</f>
        <v>0</v>
      </c>
      <c r="K37" s="37"/>
      <c r="L37" s="54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38"/>
      <c r="C38" s="37"/>
      <c r="D38" s="37"/>
      <c r="E38" s="37"/>
      <c r="F38" s="37"/>
      <c r="G38" s="37"/>
      <c r="H38" s="37"/>
      <c r="I38" s="37"/>
      <c r="J38" s="37"/>
      <c r="K38" s="37"/>
      <c r="L38" s="54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38"/>
      <c r="C39" s="124"/>
      <c r="D39" s="125" t="s">
        <v>48</v>
      </c>
      <c r="E39" s="80"/>
      <c r="F39" s="80"/>
      <c r="G39" s="126" t="s">
        <v>49</v>
      </c>
      <c r="H39" s="127" t="s">
        <v>50</v>
      </c>
      <c r="I39" s="80"/>
      <c r="J39" s="128">
        <f>SUM(J30:J37)</f>
        <v>0</v>
      </c>
      <c r="K39" s="129"/>
      <c r="L39" s="54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38"/>
      <c r="C40" s="37"/>
      <c r="D40" s="37"/>
      <c r="E40" s="37"/>
      <c r="F40" s="37"/>
      <c r="G40" s="37"/>
      <c r="H40" s="37"/>
      <c r="I40" s="37"/>
      <c r="J40" s="37"/>
      <c r="K40" s="37"/>
      <c r="L40" s="54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54"/>
      <c r="D50" s="55" t="s">
        <v>51</v>
      </c>
      <c r="E50" s="56"/>
      <c r="F50" s="56"/>
      <c r="G50" s="55" t="s">
        <v>52</v>
      </c>
      <c r="H50" s="56"/>
      <c r="I50" s="56"/>
      <c r="J50" s="56"/>
      <c r="K50" s="56"/>
      <c r="L50" s="5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7"/>
      <c r="B61" s="38"/>
      <c r="C61" s="37"/>
      <c r="D61" s="57" t="s">
        <v>53</v>
      </c>
      <c r="E61" s="40"/>
      <c r="F61" s="130" t="s">
        <v>54</v>
      </c>
      <c r="G61" s="57" t="s">
        <v>53</v>
      </c>
      <c r="H61" s="40"/>
      <c r="I61" s="40"/>
      <c r="J61" s="131" t="s">
        <v>54</v>
      </c>
      <c r="K61" s="40"/>
      <c r="L61" s="54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7"/>
      <c r="B65" s="38"/>
      <c r="C65" s="37"/>
      <c r="D65" s="55" t="s">
        <v>55</v>
      </c>
      <c r="E65" s="58"/>
      <c r="F65" s="58"/>
      <c r="G65" s="55" t="s">
        <v>56</v>
      </c>
      <c r="H65" s="58"/>
      <c r="I65" s="58"/>
      <c r="J65" s="58"/>
      <c r="K65" s="58"/>
      <c r="L65" s="54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7"/>
      <c r="B76" s="38"/>
      <c r="C76" s="37"/>
      <c r="D76" s="57" t="s">
        <v>53</v>
      </c>
      <c r="E76" s="40"/>
      <c r="F76" s="130" t="s">
        <v>54</v>
      </c>
      <c r="G76" s="57" t="s">
        <v>53</v>
      </c>
      <c r="H76" s="40"/>
      <c r="I76" s="40"/>
      <c r="J76" s="131" t="s">
        <v>54</v>
      </c>
      <c r="K76" s="40"/>
      <c r="L76" s="54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59"/>
      <c r="C77" s="60"/>
      <c r="D77" s="60"/>
      <c r="E77" s="60"/>
      <c r="F77" s="60"/>
      <c r="G77" s="60"/>
      <c r="H77" s="60"/>
      <c r="I77" s="60"/>
      <c r="J77" s="60"/>
      <c r="K77" s="60"/>
      <c r="L77" s="54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61"/>
      <c r="C81" s="62"/>
      <c r="D81" s="62"/>
      <c r="E81" s="62"/>
      <c r="F81" s="62"/>
      <c r="G81" s="62"/>
      <c r="H81" s="62"/>
      <c r="I81" s="62"/>
      <c r="J81" s="62"/>
      <c r="K81" s="62"/>
      <c r="L81" s="54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92</v>
      </c>
      <c r="D82" s="37"/>
      <c r="E82" s="37"/>
      <c r="F82" s="37"/>
      <c r="G82" s="37"/>
      <c r="H82" s="37"/>
      <c r="I82" s="37"/>
      <c r="J82" s="37"/>
      <c r="K82" s="37"/>
      <c r="L82" s="54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7"/>
      <c r="D83" s="37"/>
      <c r="E83" s="37"/>
      <c r="F83" s="37"/>
      <c r="G83" s="37"/>
      <c r="H83" s="37"/>
      <c r="I83" s="37"/>
      <c r="J83" s="37"/>
      <c r="K83" s="37"/>
      <c r="L83" s="54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7"/>
      <c r="E84" s="37"/>
      <c r="F84" s="37"/>
      <c r="G84" s="37"/>
      <c r="H84" s="37"/>
      <c r="I84" s="37"/>
      <c r="J84" s="37"/>
      <c r="K84" s="37"/>
      <c r="L84" s="54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7"/>
      <c r="D85" s="37"/>
      <c r="E85" s="116" t="str">
        <f>E7</f>
        <v>VDNM, horní zdrž, modernizace segmentů přelivných polí, DSP</v>
      </c>
      <c r="F85" s="31"/>
      <c r="G85" s="31"/>
      <c r="H85" s="31"/>
      <c r="I85" s="37"/>
      <c r="J85" s="37"/>
      <c r="K85" s="37"/>
      <c r="L85" s="54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90</v>
      </c>
      <c r="D86" s="37"/>
      <c r="E86" s="37"/>
      <c r="F86" s="37"/>
      <c r="G86" s="37"/>
      <c r="H86" s="37"/>
      <c r="I86" s="37"/>
      <c r="J86" s="37"/>
      <c r="K86" s="37"/>
      <c r="L86" s="54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7"/>
      <c r="D87" s="37"/>
      <c r="E87" s="66" t="str">
        <f>E9</f>
        <v xml:space="preserve">SO 06 - VDNM, horní zdrž, odstavná plocha </v>
      </c>
      <c r="F87" s="37"/>
      <c r="G87" s="37"/>
      <c r="H87" s="37"/>
      <c r="I87" s="37"/>
      <c r="J87" s="37"/>
      <c r="K87" s="37"/>
      <c r="L87" s="54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7"/>
      <c r="D88" s="37"/>
      <c r="E88" s="37"/>
      <c r="F88" s="37"/>
      <c r="G88" s="37"/>
      <c r="H88" s="37"/>
      <c r="I88" s="37"/>
      <c r="J88" s="37"/>
      <c r="K88" s="37"/>
      <c r="L88" s="54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7"/>
      <c r="E89" s="37"/>
      <c r="F89" s="26" t="str">
        <f>F12</f>
        <v>k.ú. Mušov, Pasohlávky</v>
      </c>
      <c r="G89" s="37"/>
      <c r="H89" s="37"/>
      <c r="I89" s="31" t="s">
        <v>22</v>
      </c>
      <c r="J89" s="68" t="str">
        <f>IF(J12="","",J12)</f>
        <v>22. 10. 2024</v>
      </c>
      <c r="K89" s="37"/>
      <c r="L89" s="54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7"/>
      <c r="D90" s="37"/>
      <c r="E90" s="37"/>
      <c r="F90" s="37"/>
      <c r="G90" s="37"/>
      <c r="H90" s="37"/>
      <c r="I90" s="37"/>
      <c r="J90" s="37"/>
      <c r="K90" s="37"/>
      <c r="L90" s="54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7"/>
      <c r="E91" s="37"/>
      <c r="F91" s="26" t="str">
        <f>E15</f>
        <v>Povodí Moravy, s.p., Dřevařská 11, 60175 Brno</v>
      </c>
      <c r="G91" s="37"/>
      <c r="H91" s="37"/>
      <c r="I91" s="31" t="s">
        <v>31</v>
      </c>
      <c r="J91" s="35" t="str">
        <f>E21</f>
        <v>Sweco a.s.</v>
      </c>
      <c r="K91" s="37"/>
      <c r="L91" s="54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29</v>
      </c>
      <c r="D92" s="37"/>
      <c r="E92" s="37"/>
      <c r="F92" s="26" t="str">
        <f>IF(E18="","",E18)</f>
        <v>Vyplň údaj</v>
      </c>
      <c r="G92" s="37"/>
      <c r="H92" s="37"/>
      <c r="I92" s="31" t="s">
        <v>35</v>
      </c>
      <c r="J92" s="35" t="str">
        <f>E24</f>
        <v xml:space="preserve"> </v>
      </c>
      <c r="K92" s="37"/>
      <c r="L92" s="54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7"/>
      <c r="D93" s="37"/>
      <c r="E93" s="37"/>
      <c r="F93" s="37"/>
      <c r="G93" s="37"/>
      <c r="H93" s="37"/>
      <c r="I93" s="37"/>
      <c r="J93" s="37"/>
      <c r="K93" s="37"/>
      <c r="L93" s="54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32" t="s">
        <v>93</v>
      </c>
      <c r="D94" s="124"/>
      <c r="E94" s="124"/>
      <c r="F94" s="124"/>
      <c r="G94" s="124"/>
      <c r="H94" s="124"/>
      <c r="I94" s="124"/>
      <c r="J94" s="133" t="s">
        <v>94</v>
      </c>
      <c r="K94" s="124"/>
      <c r="L94" s="54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7"/>
      <c r="D95" s="37"/>
      <c r="E95" s="37"/>
      <c r="F95" s="37"/>
      <c r="G95" s="37"/>
      <c r="H95" s="37"/>
      <c r="I95" s="37"/>
      <c r="J95" s="37"/>
      <c r="K95" s="37"/>
      <c r="L95" s="54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34" t="s">
        <v>95</v>
      </c>
      <c r="D96" s="37"/>
      <c r="E96" s="37"/>
      <c r="F96" s="37"/>
      <c r="G96" s="37"/>
      <c r="H96" s="37"/>
      <c r="I96" s="37"/>
      <c r="J96" s="95">
        <f>J122</f>
        <v>0</v>
      </c>
      <c r="K96" s="37"/>
      <c r="L96" s="54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8" t="s">
        <v>96</v>
      </c>
    </row>
    <row r="97" s="9" customFormat="1" ht="24.96" customHeight="1">
      <c r="A97" s="9"/>
      <c r="B97" s="135"/>
      <c r="C97" s="9"/>
      <c r="D97" s="136" t="s">
        <v>97</v>
      </c>
      <c r="E97" s="137"/>
      <c r="F97" s="137"/>
      <c r="G97" s="137"/>
      <c r="H97" s="137"/>
      <c r="I97" s="137"/>
      <c r="J97" s="138">
        <f>J123</f>
        <v>0</v>
      </c>
      <c r="K97" s="9"/>
      <c r="L97" s="13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39"/>
      <c r="C98" s="10"/>
      <c r="D98" s="140" t="s">
        <v>98</v>
      </c>
      <c r="E98" s="141"/>
      <c r="F98" s="141"/>
      <c r="G98" s="141"/>
      <c r="H98" s="141"/>
      <c r="I98" s="141"/>
      <c r="J98" s="142">
        <f>J124</f>
        <v>0</v>
      </c>
      <c r="K98" s="10"/>
      <c r="L98" s="13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39"/>
      <c r="C99" s="10"/>
      <c r="D99" s="140" t="s">
        <v>99</v>
      </c>
      <c r="E99" s="141"/>
      <c r="F99" s="141"/>
      <c r="G99" s="141"/>
      <c r="H99" s="141"/>
      <c r="I99" s="141"/>
      <c r="J99" s="142">
        <f>J148</f>
        <v>0</v>
      </c>
      <c r="K99" s="10"/>
      <c r="L99" s="139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39"/>
      <c r="C100" s="10"/>
      <c r="D100" s="140" t="s">
        <v>100</v>
      </c>
      <c r="E100" s="141"/>
      <c r="F100" s="141"/>
      <c r="G100" s="141"/>
      <c r="H100" s="141"/>
      <c r="I100" s="141"/>
      <c r="J100" s="142">
        <f>J157</f>
        <v>0</v>
      </c>
      <c r="K100" s="10"/>
      <c r="L100" s="13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39"/>
      <c r="C101" s="10"/>
      <c r="D101" s="140" t="s">
        <v>101</v>
      </c>
      <c r="E101" s="141"/>
      <c r="F101" s="141"/>
      <c r="G101" s="141"/>
      <c r="H101" s="141"/>
      <c r="I101" s="141"/>
      <c r="J101" s="142">
        <f>J166</f>
        <v>0</v>
      </c>
      <c r="K101" s="10"/>
      <c r="L101" s="13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39"/>
      <c r="C102" s="10"/>
      <c r="D102" s="140" t="s">
        <v>102</v>
      </c>
      <c r="E102" s="141"/>
      <c r="F102" s="141"/>
      <c r="G102" s="141"/>
      <c r="H102" s="141"/>
      <c r="I102" s="141"/>
      <c r="J102" s="142">
        <f>J211</f>
        <v>0</v>
      </c>
      <c r="K102" s="10"/>
      <c r="L102" s="13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2" customFormat="1" ht="21.84" customHeight="1">
      <c r="A103" s="37"/>
      <c r="B103" s="38"/>
      <c r="C103" s="37"/>
      <c r="D103" s="37"/>
      <c r="E103" s="37"/>
      <c r="F103" s="37"/>
      <c r="G103" s="37"/>
      <c r="H103" s="37"/>
      <c r="I103" s="37"/>
      <c r="J103" s="37"/>
      <c r="K103" s="37"/>
      <c r="L103" s="54"/>
      <c r="S103" s="37"/>
      <c r="T103" s="37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</row>
    <row r="104" s="2" customFormat="1" ht="6.96" customHeight="1">
      <c r="A104" s="37"/>
      <c r="B104" s="59"/>
      <c r="C104" s="60"/>
      <c r="D104" s="60"/>
      <c r="E104" s="60"/>
      <c r="F104" s="60"/>
      <c r="G104" s="60"/>
      <c r="H104" s="60"/>
      <c r="I104" s="60"/>
      <c r="J104" s="60"/>
      <c r="K104" s="60"/>
      <c r="L104" s="54"/>
      <c r="S104" s="37"/>
      <c r="T104" s="37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</row>
    <row r="108" s="2" customFormat="1" ht="6.96" customHeight="1">
      <c r="A108" s="37"/>
      <c r="B108" s="61"/>
      <c r="C108" s="62"/>
      <c r="D108" s="62"/>
      <c r="E108" s="62"/>
      <c r="F108" s="62"/>
      <c r="G108" s="62"/>
      <c r="H108" s="62"/>
      <c r="I108" s="62"/>
      <c r="J108" s="62"/>
      <c r="K108" s="62"/>
      <c r="L108" s="54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24.96" customHeight="1">
      <c r="A109" s="37"/>
      <c r="B109" s="38"/>
      <c r="C109" s="22" t="s">
        <v>103</v>
      </c>
      <c r="D109" s="37"/>
      <c r="E109" s="37"/>
      <c r="F109" s="37"/>
      <c r="G109" s="37"/>
      <c r="H109" s="37"/>
      <c r="I109" s="37"/>
      <c r="J109" s="37"/>
      <c r="K109" s="37"/>
      <c r="L109" s="54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6.96" customHeight="1">
      <c r="A110" s="37"/>
      <c r="B110" s="38"/>
      <c r="C110" s="37"/>
      <c r="D110" s="37"/>
      <c r="E110" s="37"/>
      <c r="F110" s="37"/>
      <c r="G110" s="37"/>
      <c r="H110" s="37"/>
      <c r="I110" s="37"/>
      <c r="J110" s="37"/>
      <c r="K110" s="37"/>
      <c r="L110" s="54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12" customHeight="1">
      <c r="A111" s="37"/>
      <c r="B111" s="38"/>
      <c r="C111" s="31" t="s">
        <v>16</v>
      </c>
      <c r="D111" s="37"/>
      <c r="E111" s="37"/>
      <c r="F111" s="37"/>
      <c r="G111" s="37"/>
      <c r="H111" s="37"/>
      <c r="I111" s="37"/>
      <c r="J111" s="37"/>
      <c r="K111" s="37"/>
      <c r="L111" s="54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16.5" customHeight="1">
      <c r="A112" s="37"/>
      <c r="B112" s="38"/>
      <c r="C112" s="37"/>
      <c r="D112" s="37"/>
      <c r="E112" s="116" t="str">
        <f>E7</f>
        <v>VDNM, horní zdrž, modernizace segmentů přelivných polí, DSP</v>
      </c>
      <c r="F112" s="31"/>
      <c r="G112" s="31"/>
      <c r="H112" s="31"/>
      <c r="I112" s="37"/>
      <c r="J112" s="37"/>
      <c r="K112" s="37"/>
      <c r="L112" s="54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12" customHeight="1">
      <c r="A113" s="37"/>
      <c r="B113" s="38"/>
      <c r="C113" s="31" t="s">
        <v>90</v>
      </c>
      <c r="D113" s="37"/>
      <c r="E113" s="37"/>
      <c r="F113" s="37"/>
      <c r="G113" s="37"/>
      <c r="H113" s="37"/>
      <c r="I113" s="37"/>
      <c r="J113" s="37"/>
      <c r="K113" s="37"/>
      <c r="L113" s="54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6.5" customHeight="1">
      <c r="A114" s="37"/>
      <c r="B114" s="38"/>
      <c r="C114" s="37"/>
      <c r="D114" s="37"/>
      <c r="E114" s="66" t="str">
        <f>E9</f>
        <v xml:space="preserve">SO 06 - VDNM, horní zdrž, odstavná plocha </v>
      </c>
      <c r="F114" s="37"/>
      <c r="G114" s="37"/>
      <c r="H114" s="37"/>
      <c r="I114" s="37"/>
      <c r="J114" s="37"/>
      <c r="K114" s="37"/>
      <c r="L114" s="54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6.96" customHeight="1">
      <c r="A115" s="37"/>
      <c r="B115" s="38"/>
      <c r="C115" s="37"/>
      <c r="D115" s="37"/>
      <c r="E115" s="37"/>
      <c r="F115" s="37"/>
      <c r="G115" s="37"/>
      <c r="H115" s="37"/>
      <c r="I115" s="37"/>
      <c r="J115" s="37"/>
      <c r="K115" s="37"/>
      <c r="L115" s="54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2" customHeight="1">
      <c r="A116" s="37"/>
      <c r="B116" s="38"/>
      <c r="C116" s="31" t="s">
        <v>20</v>
      </c>
      <c r="D116" s="37"/>
      <c r="E116" s="37"/>
      <c r="F116" s="26" t="str">
        <f>F12</f>
        <v>k.ú. Mušov, Pasohlávky</v>
      </c>
      <c r="G116" s="37"/>
      <c r="H116" s="37"/>
      <c r="I116" s="31" t="s">
        <v>22</v>
      </c>
      <c r="J116" s="68" t="str">
        <f>IF(J12="","",J12)</f>
        <v>22. 10. 2024</v>
      </c>
      <c r="K116" s="37"/>
      <c r="L116" s="54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6.96" customHeight="1">
      <c r="A117" s="37"/>
      <c r="B117" s="38"/>
      <c r="C117" s="37"/>
      <c r="D117" s="37"/>
      <c r="E117" s="37"/>
      <c r="F117" s="37"/>
      <c r="G117" s="37"/>
      <c r="H117" s="37"/>
      <c r="I117" s="37"/>
      <c r="J117" s="37"/>
      <c r="K117" s="37"/>
      <c r="L117" s="54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5.15" customHeight="1">
      <c r="A118" s="37"/>
      <c r="B118" s="38"/>
      <c r="C118" s="31" t="s">
        <v>24</v>
      </c>
      <c r="D118" s="37"/>
      <c r="E118" s="37"/>
      <c r="F118" s="26" t="str">
        <f>E15</f>
        <v>Povodí Moravy, s.p., Dřevařská 11, 60175 Brno</v>
      </c>
      <c r="G118" s="37"/>
      <c r="H118" s="37"/>
      <c r="I118" s="31" t="s">
        <v>31</v>
      </c>
      <c r="J118" s="35" t="str">
        <f>E21</f>
        <v>Sweco a.s.</v>
      </c>
      <c r="K118" s="37"/>
      <c r="L118" s="54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5.15" customHeight="1">
      <c r="A119" s="37"/>
      <c r="B119" s="38"/>
      <c r="C119" s="31" t="s">
        <v>29</v>
      </c>
      <c r="D119" s="37"/>
      <c r="E119" s="37"/>
      <c r="F119" s="26" t="str">
        <f>IF(E18="","",E18)</f>
        <v>Vyplň údaj</v>
      </c>
      <c r="G119" s="37"/>
      <c r="H119" s="37"/>
      <c r="I119" s="31" t="s">
        <v>35</v>
      </c>
      <c r="J119" s="35" t="str">
        <f>E24</f>
        <v xml:space="preserve"> </v>
      </c>
      <c r="K119" s="37"/>
      <c r="L119" s="54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0.32" customHeight="1">
      <c r="A120" s="37"/>
      <c r="B120" s="38"/>
      <c r="C120" s="37"/>
      <c r="D120" s="37"/>
      <c r="E120" s="37"/>
      <c r="F120" s="37"/>
      <c r="G120" s="37"/>
      <c r="H120" s="37"/>
      <c r="I120" s="37"/>
      <c r="J120" s="37"/>
      <c r="K120" s="37"/>
      <c r="L120" s="54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11" customFormat="1" ht="29.28" customHeight="1">
      <c r="A121" s="143"/>
      <c r="B121" s="144"/>
      <c r="C121" s="145" t="s">
        <v>104</v>
      </c>
      <c r="D121" s="146" t="s">
        <v>63</v>
      </c>
      <c r="E121" s="146" t="s">
        <v>59</v>
      </c>
      <c r="F121" s="146" t="s">
        <v>60</v>
      </c>
      <c r="G121" s="146" t="s">
        <v>105</v>
      </c>
      <c r="H121" s="146" t="s">
        <v>106</v>
      </c>
      <c r="I121" s="146" t="s">
        <v>107</v>
      </c>
      <c r="J121" s="146" t="s">
        <v>94</v>
      </c>
      <c r="K121" s="147" t="s">
        <v>108</v>
      </c>
      <c r="L121" s="148"/>
      <c r="M121" s="85" t="s">
        <v>1</v>
      </c>
      <c r="N121" s="86" t="s">
        <v>42</v>
      </c>
      <c r="O121" s="86" t="s">
        <v>109</v>
      </c>
      <c r="P121" s="86" t="s">
        <v>110</v>
      </c>
      <c r="Q121" s="86" t="s">
        <v>111</v>
      </c>
      <c r="R121" s="86" t="s">
        <v>112</v>
      </c>
      <c r="S121" s="86" t="s">
        <v>113</v>
      </c>
      <c r="T121" s="87" t="s">
        <v>114</v>
      </c>
      <c r="U121" s="143"/>
      <c r="V121" s="143"/>
      <c r="W121" s="143"/>
      <c r="X121" s="143"/>
      <c r="Y121" s="143"/>
      <c r="Z121" s="143"/>
      <c r="AA121" s="143"/>
      <c r="AB121" s="143"/>
      <c r="AC121" s="143"/>
      <c r="AD121" s="143"/>
      <c r="AE121" s="143"/>
    </row>
    <row r="122" s="2" customFormat="1" ht="22.8" customHeight="1">
      <c r="A122" s="37"/>
      <c r="B122" s="38"/>
      <c r="C122" s="92" t="s">
        <v>115</v>
      </c>
      <c r="D122" s="37"/>
      <c r="E122" s="37"/>
      <c r="F122" s="37"/>
      <c r="G122" s="37"/>
      <c r="H122" s="37"/>
      <c r="I122" s="37"/>
      <c r="J122" s="149">
        <f>BK122</f>
        <v>0</v>
      </c>
      <c r="K122" s="37"/>
      <c r="L122" s="38"/>
      <c r="M122" s="88"/>
      <c r="N122" s="72"/>
      <c r="O122" s="89"/>
      <c r="P122" s="150">
        <f>P123</f>
        <v>0</v>
      </c>
      <c r="Q122" s="89"/>
      <c r="R122" s="150">
        <f>R123</f>
        <v>73.05492000000001</v>
      </c>
      <c r="S122" s="89"/>
      <c r="T122" s="151">
        <f>T123</f>
        <v>147.73599999999999</v>
      </c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T122" s="18" t="s">
        <v>77</v>
      </c>
      <c r="AU122" s="18" t="s">
        <v>96</v>
      </c>
      <c r="BK122" s="152">
        <f>BK123</f>
        <v>0</v>
      </c>
    </row>
    <row r="123" s="12" customFormat="1" ht="25.92" customHeight="1">
      <c r="A123" s="12"/>
      <c r="B123" s="153"/>
      <c r="C123" s="12"/>
      <c r="D123" s="154" t="s">
        <v>77</v>
      </c>
      <c r="E123" s="155" t="s">
        <v>116</v>
      </c>
      <c r="F123" s="155" t="s">
        <v>117</v>
      </c>
      <c r="G123" s="12"/>
      <c r="H123" s="12"/>
      <c r="I123" s="156"/>
      <c r="J123" s="157">
        <f>BK123</f>
        <v>0</v>
      </c>
      <c r="K123" s="12"/>
      <c r="L123" s="153"/>
      <c r="M123" s="158"/>
      <c r="N123" s="159"/>
      <c r="O123" s="159"/>
      <c r="P123" s="160">
        <f>P124+P148+P157+P166+P211</f>
        <v>0</v>
      </c>
      <c r="Q123" s="159"/>
      <c r="R123" s="160">
        <f>R124+R148+R157+R166+R211</f>
        <v>73.05492000000001</v>
      </c>
      <c r="S123" s="159"/>
      <c r="T123" s="161">
        <f>T124+T148+T157+T166+T211</f>
        <v>147.73599999999999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154" t="s">
        <v>86</v>
      </c>
      <c r="AT123" s="162" t="s">
        <v>77</v>
      </c>
      <c r="AU123" s="162" t="s">
        <v>78</v>
      </c>
      <c r="AY123" s="154" t="s">
        <v>118</v>
      </c>
      <c r="BK123" s="163">
        <f>BK124+BK148+BK157+BK166+BK211</f>
        <v>0</v>
      </c>
    </row>
    <row r="124" s="12" customFormat="1" ht="22.8" customHeight="1">
      <c r="A124" s="12"/>
      <c r="B124" s="153"/>
      <c r="C124" s="12"/>
      <c r="D124" s="154" t="s">
        <v>77</v>
      </c>
      <c r="E124" s="164" t="s">
        <v>86</v>
      </c>
      <c r="F124" s="164" t="s">
        <v>119</v>
      </c>
      <c r="G124" s="12"/>
      <c r="H124" s="12"/>
      <c r="I124" s="156"/>
      <c r="J124" s="165">
        <f>BK124</f>
        <v>0</v>
      </c>
      <c r="K124" s="12"/>
      <c r="L124" s="153"/>
      <c r="M124" s="158"/>
      <c r="N124" s="159"/>
      <c r="O124" s="159"/>
      <c r="P124" s="160">
        <f>SUM(P125:P147)</f>
        <v>0</v>
      </c>
      <c r="Q124" s="159"/>
      <c r="R124" s="160">
        <f>SUM(R125:R147)</f>
        <v>5.4984000000000002</v>
      </c>
      <c r="S124" s="159"/>
      <c r="T124" s="161">
        <f>SUM(T125:T147)</f>
        <v>13.104000000000001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154" t="s">
        <v>86</v>
      </c>
      <c r="AT124" s="162" t="s">
        <v>77</v>
      </c>
      <c r="AU124" s="162" t="s">
        <v>86</v>
      </c>
      <c r="AY124" s="154" t="s">
        <v>118</v>
      </c>
      <c r="BK124" s="163">
        <f>SUM(BK125:BK147)</f>
        <v>0</v>
      </c>
    </row>
    <row r="125" s="2" customFormat="1" ht="16.5" customHeight="1">
      <c r="A125" s="37"/>
      <c r="B125" s="166"/>
      <c r="C125" s="167" t="s">
        <v>86</v>
      </c>
      <c r="D125" s="167" t="s">
        <v>120</v>
      </c>
      <c r="E125" s="168" t="s">
        <v>121</v>
      </c>
      <c r="F125" s="169" t="s">
        <v>122</v>
      </c>
      <c r="G125" s="170" t="s">
        <v>123</v>
      </c>
      <c r="H125" s="171">
        <v>7.2000000000000002</v>
      </c>
      <c r="I125" s="172"/>
      <c r="J125" s="173">
        <f>ROUND(I125*H125,2)</f>
        <v>0</v>
      </c>
      <c r="K125" s="169" t="s">
        <v>124</v>
      </c>
      <c r="L125" s="38"/>
      <c r="M125" s="174" t="s">
        <v>1</v>
      </c>
      <c r="N125" s="175" t="s">
        <v>43</v>
      </c>
      <c r="O125" s="76"/>
      <c r="P125" s="176">
        <f>O125*H125</f>
        <v>0</v>
      </c>
      <c r="Q125" s="176">
        <v>0</v>
      </c>
      <c r="R125" s="176">
        <f>Q125*H125</f>
        <v>0</v>
      </c>
      <c r="S125" s="176">
        <v>1.8200000000000001</v>
      </c>
      <c r="T125" s="177">
        <f>S125*H125</f>
        <v>13.104000000000001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R125" s="178" t="s">
        <v>125</v>
      </c>
      <c r="AT125" s="178" t="s">
        <v>120</v>
      </c>
      <c r="AU125" s="178" t="s">
        <v>88</v>
      </c>
      <c r="AY125" s="18" t="s">
        <v>118</v>
      </c>
      <c r="BE125" s="179">
        <f>IF(N125="základní",J125,0)</f>
        <v>0</v>
      </c>
      <c r="BF125" s="179">
        <f>IF(N125="snížená",J125,0)</f>
        <v>0</v>
      </c>
      <c r="BG125" s="179">
        <f>IF(N125="zákl. přenesená",J125,0)</f>
        <v>0</v>
      </c>
      <c r="BH125" s="179">
        <f>IF(N125="sníž. přenesená",J125,0)</f>
        <v>0</v>
      </c>
      <c r="BI125" s="179">
        <f>IF(N125="nulová",J125,0)</f>
        <v>0</v>
      </c>
      <c r="BJ125" s="18" t="s">
        <v>86</v>
      </c>
      <c r="BK125" s="179">
        <f>ROUND(I125*H125,2)</f>
        <v>0</v>
      </c>
      <c r="BL125" s="18" t="s">
        <v>125</v>
      </c>
      <c r="BM125" s="178" t="s">
        <v>126</v>
      </c>
    </row>
    <row r="126" s="2" customFormat="1">
      <c r="A126" s="37"/>
      <c r="B126" s="38"/>
      <c r="C126" s="37"/>
      <c r="D126" s="180" t="s">
        <v>127</v>
      </c>
      <c r="E126" s="37"/>
      <c r="F126" s="181" t="s">
        <v>128</v>
      </c>
      <c r="G126" s="37"/>
      <c r="H126" s="37"/>
      <c r="I126" s="182"/>
      <c r="J126" s="37"/>
      <c r="K126" s="37"/>
      <c r="L126" s="38"/>
      <c r="M126" s="183"/>
      <c r="N126" s="184"/>
      <c r="O126" s="76"/>
      <c r="P126" s="76"/>
      <c r="Q126" s="76"/>
      <c r="R126" s="76"/>
      <c r="S126" s="76"/>
      <c r="T126" s="77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T126" s="18" t="s">
        <v>127</v>
      </c>
      <c r="AU126" s="18" t="s">
        <v>88</v>
      </c>
    </row>
    <row r="127" s="2" customFormat="1">
      <c r="A127" s="37"/>
      <c r="B127" s="38"/>
      <c r="C127" s="37"/>
      <c r="D127" s="185" t="s">
        <v>129</v>
      </c>
      <c r="E127" s="37"/>
      <c r="F127" s="186" t="s">
        <v>130</v>
      </c>
      <c r="G127" s="37"/>
      <c r="H127" s="37"/>
      <c r="I127" s="182"/>
      <c r="J127" s="37"/>
      <c r="K127" s="37"/>
      <c r="L127" s="38"/>
      <c r="M127" s="183"/>
      <c r="N127" s="184"/>
      <c r="O127" s="76"/>
      <c r="P127" s="76"/>
      <c r="Q127" s="76"/>
      <c r="R127" s="76"/>
      <c r="S127" s="76"/>
      <c r="T127" s="77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T127" s="18" t="s">
        <v>129</v>
      </c>
      <c r="AU127" s="18" t="s">
        <v>88</v>
      </c>
    </row>
    <row r="128" s="13" customFormat="1">
      <c r="A128" s="13"/>
      <c r="B128" s="187"/>
      <c r="C128" s="13"/>
      <c r="D128" s="180" t="s">
        <v>131</v>
      </c>
      <c r="E128" s="188" t="s">
        <v>1</v>
      </c>
      <c r="F128" s="189" t="s">
        <v>132</v>
      </c>
      <c r="G128" s="13"/>
      <c r="H128" s="188" t="s">
        <v>1</v>
      </c>
      <c r="I128" s="190"/>
      <c r="J128" s="13"/>
      <c r="K128" s="13"/>
      <c r="L128" s="187"/>
      <c r="M128" s="191"/>
      <c r="N128" s="192"/>
      <c r="O128" s="192"/>
      <c r="P128" s="192"/>
      <c r="Q128" s="192"/>
      <c r="R128" s="192"/>
      <c r="S128" s="192"/>
      <c r="T128" s="193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188" t="s">
        <v>131</v>
      </c>
      <c r="AU128" s="188" t="s">
        <v>88</v>
      </c>
      <c r="AV128" s="13" t="s">
        <v>86</v>
      </c>
      <c r="AW128" s="13" t="s">
        <v>34</v>
      </c>
      <c r="AX128" s="13" t="s">
        <v>78</v>
      </c>
      <c r="AY128" s="188" t="s">
        <v>118</v>
      </c>
    </row>
    <row r="129" s="14" customFormat="1">
      <c r="A129" s="14"/>
      <c r="B129" s="194"/>
      <c r="C129" s="14"/>
      <c r="D129" s="180" t="s">
        <v>131</v>
      </c>
      <c r="E129" s="195" t="s">
        <v>1</v>
      </c>
      <c r="F129" s="196" t="s">
        <v>133</v>
      </c>
      <c r="G129" s="14"/>
      <c r="H129" s="197">
        <v>7.2000000000000002</v>
      </c>
      <c r="I129" s="198"/>
      <c r="J129" s="14"/>
      <c r="K129" s="14"/>
      <c r="L129" s="194"/>
      <c r="M129" s="199"/>
      <c r="N129" s="200"/>
      <c r="O129" s="200"/>
      <c r="P129" s="200"/>
      <c r="Q129" s="200"/>
      <c r="R129" s="200"/>
      <c r="S129" s="200"/>
      <c r="T129" s="201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195" t="s">
        <v>131</v>
      </c>
      <c r="AU129" s="195" t="s">
        <v>88</v>
      </c>
      <c r="AV129" s="14" t="s">
        <v>88</v>
      </c>
      <c r="AW129" s="14" t="s">
        <v>34</v>
      </c>
      <c r="AX129" s="14" t="s">
        <v>78</v>
      </c>
      <c r="AY129" s="195" t="s">
        <v>118</v>
      </c>
    </row>
    <row r="130" s="15" customFormat="1">
      <c r="A130" s="15"/>
      <c r="B130" s="202"/>
      <c r="C130" s="15"/>
      <c r="D130" s="180" t="s">
        <v>131</v>
      </c>
      <c r="E130" s="203" t="s">
        <v>1</v>
      </c>
      <c r="F130" s="204" t="s">
        <v>134</v>
      </c>
      <c r="G130" s="15"/>
      <c r="H130" s="205">
        <v>7.2000000000000002</v>
      </c>
      <c r="I130" s="206"/>
      <c r="J130" s="15"/>
      <c r="K130" s="15"/>
      <c r="L130" s="202"/>
      <c r="M130" s="207"/>
      <c r="N130" s="208"/>
      <c r="O130" s="208"/>
      <c r="P130" s="208"/>
      <c r="Q130" s="208"/>
      <c r="R130" s="208"/>
      <c r="S130" s="208"/>
      <c r="T130" s="209"/>
      <c r="U130" s="15"/>
      <c r="V130" s="15"/>
      <c r="W130" s="15"/>
      <c r="X130" s="15"/>
      <c r="Y130" s="15"/>
      <c r="Z130" s="15"/>
      <c r="AA130" s="15"/>
      <c r="AB130" s="15"/>
      <c r="AC130" s="15"/>
      <c r="AD130" s="15"/>
      <c r="AE130" s="15"/>
      <c r="AT130" s="203" t="s">
        <v>131</v>
      </c>
      <c r="AU130" s="203" t="s">
        <v>88</v>
      </c>
      <c r="AV130" s="15" t="s">
        <v>125</v>
      </c>
      <c r="AW130" s="15" t="s">
        <v>34</v>
      </c>
      <c r="AX130" s="15" t="s">
        <v>86</v>
      </c>
      <c r="AY130" s="203" t="s">
        <v>118</v>
      </c>
    </row>
    <row r="131" s="2" customFormat="1" ht="24.15" customHeight="1">
      <c r="A131" s="37"/>
      <c r="B131" s="166"/>
      <c r="C131" s="167" t="s">
        <v>88</v>
      </c>
      <c r="D131" s="167" t="s">
        <v>120</v>
      </c>
      <c r="E131" s="168" t="s">
        <v>135</v>
      </c>
      <c r="F131" s="169" t="s">
        <v>136</v>
      </c>
      <c r="G131" s="170" t="s">
        <v>137</v>
      </c>
      <c r="H131" s="171">
        <v>216</v>
      </c>
      <c r="I131" s="172"/>
      <c r="J131" s="173">
        <f>ROUND(I131*H131,2)</f>
        <v>0</v>
      </c>
      <c r="K131" s="169" t="s">
        <v>124</v>
      </c>
      <c r="L131" s="38"/>
      <c r="M131" s="174" t="s">
        <v>1</v>
      </c>
      <c r="N131" s="175" t="s">
        <v>43</v>
      </c>
      <c r="O131" s="76"/>
      <c r="P131" s="176">
        <f>O131*H131</f>
        <v>0</v>
      </c>
      <c r="Q131" s="176">
        <v>0.00014999999999999999</v>
      </c>
      <c r="R131" s="176">
        <f>Q131*H131</f>
        <v>0.032399999999999998</v>
      </c>
      <c r="S131" s="176">
        <v>0</v>
      </c>
      <c r="T131" s="177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178" t="s">
        <v>125</v>
      </c>
      <c r="AT131" s="178" t="s">
        <v>120</v>
      </c>
      <c r="AU131" s="178" t="s">
        <v>88</v>
      </c>
      <c r="AY131" s="18" t="s">
        <v>118</v>
      </c>
      <c r="BE131" s="179">
        <f>IF(N131="základní",J131,0)</f>
        <v>0</v>
      </c>
      <c r="BF131" s="179">
        <f>IF(N131="snížená",J131,0)</f>
        <v>0</v>
      </c>
      <c r="BG131" s="179">
        <f>IF(N131="zákl. přenesená",J131,0)</f>
        <v>0</v>
      </c>
      <c r="BH131" s="179">
        <f>IF(N131="sníž. přenesená",J131,0)</f>
        <v>0</v>
      </c>
      <c r="BI131" s="179">
        <f>IF(N131="nulová",J131,0)</f>
        <v>0</v>
      </c>
      <c r="BJ131" s="18" t="s">
        <v>86</v>
      </c>
      <c r="BK131" s="179">
        <f>ROUND(I131*H131,2)</f>
        <v>0</v>
      </c>
      <c r="BL131" s="18" t="s">
        <v>125</v>
      </c>
      <c r="BM131" s="178" t="s">
        <v>138</v>
      </c>
    </row>
    <row r="132" s="2" customFormat="1">
      <c r="A132" s="37"/>
      <c r="B132" s="38"/>
      <c r="C132" s="37"/>
      <c r="D132" s="180" t="s">
        <v>127</v>
      </c>
      <c r="E132" s="37"/>
      <c r="F132" s="181" t="s">
        <v>139</v>
      </c>
      <c r="G132" s="37"/>
      <c r="H132" s="37"/>
      <c r="I132" s="182"/>
      <c r="J132" s="37"/>
      <c r="K132" s="37"/>
      <c r="L132" s="38"/>
      <c r="M132" s="183"/>
      <c r="N132" s="184"/>
      <c r="O132" s="76"/>
      <c r="P132" s="76"/>
      <c r="Q132" s="76"/>
      <c r="R132" s="76"/>
      <c r="S132" s="76"/>
      <c r="T132" s="77"/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T132" s="18" t="s">
        <v>127</v>
      </c>
      <c r="AU132" s="18" t="s">
        <v>88</v>
      </c>
    </row>
    <row r="133" s="2" customFormat="1">
      <c r="A133" s="37"/>
      <c r="B133" s="38"/>
      <c r="C133" s="37"/>
      <c r="D133" s="185" t="s">
        <v>129</v>
      </c>
      <c r="E133" s="37"/>
      <c r="F133" s="186" t="s">
        <v>140</v>
      </c>
      <c r="G133" s="37"/>
      <c r="H133" s="37"/>
      <c r="I133" s="182"/>
      <c r="J133" s="37"/>
      <c r="K133" s="37"/>
      <c r="L133" s="38"/>
      <c r="M133" s="183"/>
      <c r="N133" s="184"/>
      <c r="O133" s="76"/>
      <c r="P133" s="76"/>
      <c r="Q133" s="76"/>
      <c r="R133" s="76"/>
      <c r="S133" s="76"/>
      <c r="T133" s="77"/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T133" s="18" t="s">
        <v>129</v>
      </c>
      <c r="AU133" s="18" t="s">
        <v>88</v>
      </c>
    </row>
    <row r="134" s="13" customFormat="1">
      <c r="A134" s="13"/>
      <c r="B134" s="187"/>
      <c r="C134" s="13"/>
      <c r="D134" s="180" t="s">
        <v>131</v>
      </c>
      <c r="E134" s="188" t="s">
        <v>1</v>
      </c>
      <c r="F134" s="189" t="s">
        <v>141</v>
      </c>
      <c r="G134" s="13"/>
      <c r="H134" s="188" t="s">
        <v>1</v>
      </c>
      <c r="I134" s="190"/>
      <c r="J134" s="13"/>
      <c r="K134" s="13"/>
      <c r="L134" s="187"/>
      <c r="M134" s="191"/>
      <c r="N134" s="192"/>
      <c r="O134" s="192"/>
      <c r="P134" s="192"/>
      <c r="Q134" s="192"/>
      <c r="R134" s="192"/>
      <c r="S134" s="192"/>
      <c r="T134" s="193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188" t="s">
        <v>131</v>
      </c>
      <c r="AU134" s="188" t="s">
        <v>88</v>
      </c>
      <c r="AV134" s="13" t="s">
        <v>86</v>
      </c>
      <c r="AW134" s="13" t="s">
        <v>34</v>
      </c>
      <c r="AX134" s="13" t="s">
        <v>78</v>
      </c>
      <c r="AY134" s="188" t="s">
        <v>118</v>
      </c>
    </row>
    <row r="135" s="14" customFormat="1">
      <c r="A135" s="14"/>
      <c r="B135" s="194"/>
      <c r="C135" s="14"/>
      <c r="D135" s="180" t="s">
        <v>131</v>
      </c>
      <c r="E135" s="195" t="s">
        <v>1</v>
      </c>
      <c r="F135" s="196" t="s">
        <v>142</v>
      </c>
      <c r="G135" s="14"/>
      <c r="H135" s="197">
        <v>216</v>
      </c>
      <c r="I135" s="198"/>
      <c r="J135" s="14"/>
      <c r="K135" s="14"/>
      <c r="L135" s="194"/>
      <c r="M135" s="199"/>
      <c r="N135" s="200"/>
      <c r="O135" s="200"/>
      <c r="P135" s="200"/>
      <c r="Q135" s="200"/>
      <c r="R135" s="200"/>
      <c r="S135" s="200"/>
      <c r="T135" s="201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195" t="s">
        <v>131</v>
      </c>
      <c r="AU135" s="195" t="s">
        <v>88</v>
      </c>
      <c r="AV135" s="14" t="s">
        <v>88</v>
      </c>
      <c r="AW135" s="14" t="s">
        <v>34</v>
      </c>
      <c r="AX135" s="14" t="s">
        <v>78</v>
      </c>
      <c r="AY135" s="195" t="s">
        <v>118</v>
      </c>
    </row>
    <row r="136" s="15" customFormat="1">
      <c r="A136" s="15"/>
      <c r="B136" s="202"/>
      <c r="C136" s="15"/>
      <c r="D136" s="180" t="s">
        <v>131</v>
      </c>
      <c r="E136" s="203" t="s">
        <v>1</v>
      </c>
      <c r="F136" s="204" t="s">
        <v>134</v>
      </c>
      <c r="G136" s="15"/>
      <c r="H136" s="205">
        <v>216</v>
      </c>
      <c r="I136" s="206"/>
      <c r="J136" s="15"/>
      <c r="K136" s="15"/>
      <c r="L136" s="202"/>
      <c r="M136" s="207"/>
      <c r="N136" s="208"/>
      <c r="O136" s="208"/>
      <c r="P136" s="208"/>
      <c r="Q136" s="208"/>
      <c r="R136" s="208"/>
      <c r="S136" s="208"/>
      <c r="T136" s="209"/>
      <c r="U136" s="15"/>
      <c r="V136" s="15"/>
      <c r="W136" s="15"/>
      <c r="X136" s="15"/>
      <c r="Y136" s="15"/>
      <c r="Z136" s="15"/>
      <c r="AA136" s="15"/>
      <c r="AB136" s="15"/>
      <c r="AC136" s="15"/>
      <c r="AD136" s="15"/>
      <c r="AE136" s="15"/>
      <c r="AT136" s="203" t="s">
        <v>131</v>
      </c>
      <c r="AU136" s="203" t="s">
        <v>88</v>
      </c>
      <c r="AV136" s="15" t="s">
        <v>125</v>
      </c>
      <c r="AW136" s="15" t="s">
        <v>34</v>
      </c>
      <c r="AX136" s="15" t="s">
        <v>86</v>
      </c>
      <c r="AY136" s="203" t="s">
        <v>118</v>
      </c>
    </row>
    <row r="137" s="2" customFormat="1" ht="24.15" customHeight="1">
      <c r="A137" s="37"/>
      <c r="B137" s="166"/>
      <c r="C137" s="167" t="s">
        <v>143</v>
      </c>
      <c r="D137" s="167" t="s">
        <v>120</v>
      </c>
      <c r="E137" s="168" t="s">
        <v>144</v>
      </c>
      <c r="F137" s="169" t="s">
        <v>145</v>
      </c>
      <c r="G137" s="170" t="s">
        <v>137</v>
      </c>
      <c r="H137" s="171">
        <v>175.84</v>
      </c>
      <c r="I137" s="172"/>
      <c r="J137" s="173">
        <f>ROUND(I137*H137,2)</f>
        <v>0</v>
      </c>
      <c r="K137" s="169" t="s">
        <v>124</v>
      </c>
      <c r="L137" s="38"/>
      <c r="M137" s="174" t="s">
        <v>1</v>
      </c>
      <c r="N137" s="175" t="s">
        <v>43</v>
      </c>
      <c r="O137" s="76"/>
      <c r="P137" s="176">
        <f>O137*H137</f>
        <v>0</v>
      </c>
      <c r="Q137" s="176">
        <v>0</v>
      </c>
      <c r="R137" s="176">
        <f>Q137*H137</f>
        <v>0</v>
      </c>
      <c r="S137" s="176">
        <v>0</v>
      </c>
      <c r="T137" s="177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178" t="s">
        <v>125</v>
      </c>
      <c r="AT137" s="178" t="s">
        <v>120</v>
      </c>
      <c r="AU137" s="178" t="s">
        <v>88</v>
      </c>
      <c r="AY137" s="18" t="s">
        <v>118</v>
      </c>
      <c r="BE137" s="179">
        <f>IF(N137="základní",J137,0)</f>
        <v>0</v>
      </c>
      <c r="BF137" s="179">
        <f>IF(N137="snížená",J137,0)</f>
        <v>0</v>
      </c>
      <c r="BG137" s="179">
        <f>IF(N137="zákl. přenesená",J137,0)</f>
        <v>0</v>
      </c>
      <c r="BH137" s="179">
        <f>IF(N137="sníž. přenesená",J137,0)</f>
        <v>0</v>
      </c>
      <c r="BI137" s="179">
        <f>IF(N137="nulová",J137,0)</f>
        <v>0</v>
      </c>
      <c r="BJ137" s="18" t="s">
        <v>86</v>
      </c>
      <c r="BK137" s="179">
        <f>ROUND(I137*H137,2)</f>
        <v>0</v>
      </c>
      <c r="BL137" s="18" t="s">
        <v>125</v>
      </c>
      <c r="BM137" s="178" t="s">
        <v>146</v>
      </c>
    </row>
    <row r="138" s="2" customFormat="1">
      <c r="A138" s="37"/>
      <c r="B138" s="38"/>
      <c r="C138" s="37"/>
      <c r="D138" s="180" t="s">
        <v>127</v>
      </c>
      <c r="E138" s="37"/>
      <c r="F138" s="181" t="s">
        <v>147</v>
      </c>
      <c r="G138" s="37"/>
      <c r="H138" s="37"/>
      <c r="I138" s="182"/>
      <c r="J138" s="37"/>
      <c r="K138" s="37"/>
      <c r="L138" s="38"/>
      <c r="M138" s="183"/>
      <c r="N138" s="184"/>
      <c r="O138" s="76"/>
      <c r="P138" s="76"/>
      <c r="Q138" s="76"/>
      <c r="R138" s="76"/>
      <c r="S138" s="76"/>
      <c r="T138" s="77"/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T138" s="18" t="s">
        <v>127</v>
      </c>
      <c r="AU138" s="18" t="s">
        <v>88</v>
      </c>
    </row>
    <row r="139" s="2" customFormat="1">
      <c r="A139" s="37"/>
      <c r="B139" s="38"/>
      <c r="C139" s="37"/>
      <c r="D139" s="185" t="s">
        <v>129</v>
      </c>
      <c r="E139" s="37"/>
      <c r="F139" s="186" t="s">
        <v>148</v>
      </c>
      <c r="G139" s="37"/>
      <c r="H139" s="37"/>
      <c r="I139" s="182"/>
      <c r="J139" s="37"/>
      <c r="K139" s="37"/>
      <c r="L139" s="38"/>
      <c r="M139" s="183"/>
      <c r="N139" s="184"/>
      <c r="O139" s="76"/>
      <c r="P139" s="76"/>
      <c r="Q139" s="76"/>
      <c r="R139" s="76"/>
      <c r="S139" s="76"/>
      <c r="T139" s="77"/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T139" s="18" t="s">
        <v>129</v>
      </c>
      <c r="AU139" s="18" t="s">
        <v>88</v>
      </c>
    </row>
    <row r="140" s="13" customFormat="1">
      <c r="A140" s="13"/>
      <c r="B140" s="187"/>
      <c r="C140" s="13"/>
      <c r="D140" s="180" t="s">
        <v>131</v>
      </c>
      <c r="E140" s="188" t="s">
        <v>1</v>
      </c>
      <c r="F140" s="189" t="s">
        <v>141</v>
      </c>
      <c r="G140" s="13"/>
      <c r="H140" s="188" t="s">
        <v>1</v>
      </c>
      <c r="I140" s="190"/>
      <c r="J140" s="13"/>
      <c r="K140" s="13"/>
      <c r="L140" s="187"/>
      <c r="M140" s="191"/>
      <c r="N140" s="192"/>
      <c r="O140" s="192"/>
      <c r="P140" s="192"/>
      <c r="Q140" s="192"/>
      <c r="R140" s="192"/>
      <c r="S140" s="192"/>
      <c r="T140" s="193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188" t="s">
        <v>131</v>
      </c>
      <c r="AU140" s="188" t="s">
        <v>88</v>
      </c>
      <c r="AV140" s="13" t="s">
        <v>86</v>
      </c>
      <c r="AW140" s="13" t="s">
        <v>34</v>
      </c>
      <c r="AX140" s="13" t="s">
        <v>78</v>
      </c>
      <c r="AY140" s="188" t="s">
        <v>118</v>
      </c>
    </row>
    <row r="141" s="14" customFormat="1">
      <c r="A141" s="14"/>
      <c r="B141" s="194"/>
      <c r="C141" s="14"/>
      <c r="D141" s="180" t="s">
        <v>131</v>
      </c>
      <c r="E141" s="195" t="s">
        <v>1</v>
      </c>
      <c r="F141" s="196" t="s">
        <v>149</v>
      </c>
      <c r="G141" s="14"/>
      <c r="H141" s="197">
        <v>175.84</v>
      </c>
      <c r="I141" s="198"/>
      <c r="J141" s="14"/>
      <c r="K141" s="14"/>
      <c r="L141" s="194"/>
      <c r="M141" s="199"/>
      <c r="N141" s="200"/>
      <c r="O141" s="200"/>
      <c r="P141" s="200"/>
      <c r="Q141" s="200"/>
      <c r="R141" s="200"/>
      <c r="S141" s="200"/>
      <c r="T141" s="201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195" t="s">
        <v>131</v>
      </c>
      <c r="AU141" s="195" t="s">
        <v>88</v>
      </c>
      <c r="AV141" s="14" t="s">
        <v>88</v>
      </c>
      <c r="AW141" s="14" t="s">
        <v>34</v>
      </c>
      <c r="AX141" s="14" t="s">
        <v>78</v>
      </c>
      <c r="AY141" s="195" t="s">
        <v>118</v>
      </c>
    </row>
    <row r="142" s="15" customFormat="1">
      <c r="A142" s="15"/>
      <c r="B142" s="202"/>
      <c r="C142" s="15"/>
      <c r="D142" s="180" t="s">
        <v>131</v>
      </c>
      <c r="E142" s="203" t="s">
        <v>1</v>
      </c>
      <c r="F142" s="204" t="s">
        <v>134</v>
      </c>
      <c r="G142" s="15"/>
      <c r="H142" s="205">
        <v>175.84</v>
      </c>
      <c r="I142" s="206"/>
      <c r="J142" s="15"/>
      <c r="K142" s="15"/>
      <c r="L142" s="202"/>
      <c r="M142" s="207"/>
      <c r="N142" s="208"/>
      <c r="O142" s="208"/>
      <c r="P142" s="208"/>
      <c r="Q142" s="208"/>
      <c r="R142" s="208"/>
      <c r="S142" s="208"/>
      <c r="T142" s="209"/>
      <c r="U142" s="15"/>
      <c r="V142" s="15"/>
      <c r="W142" s="15"/>
      <c r="X142" s="15"/>
      <c r="Y142" s="15"/>
      <c r="Z142" s="15"/>
      <c r="AA142" s="15"/>
      <c r="AB142" s="15"/>
      <c r="AC142" s="15"/>
      <c r="AD142" s="15"/>
      <c r="AE142" s="15"/>
      <c r="AT142" s="203" t="s">
        <v>131</v>
      </c>
      <c r="AU142" s="203" t="s">
        <v>88</v>
      </c>
      <c r="AV142" s="15" t="s">
        <v>125</v>
      </c>
      <c r="AW142" s="15" t="s">
        <v>34</v>
      </c>
      <c r="AX142" s="15" t="s">
        <v>86</v>
      </c>
      <c r="AY142" s="203" t="s">
        <v>118</v>
      </c>
    </row>
    <row r="143" s="2" customFormat="1" ht="16.5" customHeight="1">
      <c r="A143" s="37"/>
      <c r="B143" s="166"/>
      <c r="C143" s="210" t="s">
        <v>125</v>
      </c>
      <c r="D143" s="210" t="s">
        <v>150</v>
      </c>
      <c r="E143" s="211" t="s">
        <v>151</v>
      </c>
      <c r="F143" s="212" t="s">
        <v>152</v>
      </c>
      <c r="G143" s="213" t="s">
        <v>153</v>
      </c>
      <c r="H143" s="214">
        <v>5.4660000000000002</v>
      </c>
      <c r="I143" s="215"/>
      <c r="J143" s="216">
        <f>ROUND(I143*H143,2)</f>
        <v>0</v>
      </c>
      <c r="K143" s="212" t="s">
        <v>124</v>
      </c>
      <c r="L143" s="217"/>
      <c r="M143" s="218" t="s">
        <v>1</v>
      </c>
      <c r="N143" s="219" t="s">
        <v>43</v>
      </c>
      <c r="O143" s="76"/>
      <c r="P143" s="176">
        <f>O143*H143</f>
        <v>0</v>
      </c>
      <c r="Q143" s="176">
        <v>1</v>
      </c>
      <c r="R143" s="176">
        <f>Q143*H143</f>
        <v>5.4660000000000002</v>
      </c>
      <c r="S143" s="176">
        <v>0</v>
      </c>
      <c r="T143" s="177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178" t="s">
        <v>154</v>
      </c>
      <c r="AT143" s="178" t="s">
        <v>150</v>
      </c>
      <c r="AU143" s="178" t="s">
        <v>88</v>
      </c>
      <c r="AY143" s="18" t="s">
        <v>118</v>
      </c>
      <c r="BE143" s="179">
        <f>IF(N143="základní",J143,0)</f>
        <v>0</v>
      </c>
      <c r="BF143" s="179">
        <f>IF(N143="snížená",J143,0)</f>
        <v>0</v>
      </c>
      <c r="BG143" s="179">
        <f>IF(N143="zákl. přenesená",J143,0)</f>
        <v>0</v>
      </c>
      <c r="BH143" s="179">
        <f>IF(N143="sníž. přenesená",J143,0)</f>
        <v>0</v>
      </c>
      <c r="BI143" s="179">
        <f>IF(N143="nulová",J143,0)</f>
        <v>0</v>
      </c>
      <c r="BJ143" s="18" t="s">
        <v>86</v>
      </c>
      <c r="BK143" s="179">
        <f>ROUND(I143*H143,2)</f>
        <v>0</v>
      </c>
      <c r="BL143" s="18" t="s">
        <v>125</v>
      </c>
      <c r="BM143" s="178" t="s">
        <v>155</v>
      </c>
    </row>
    <row r="144" s="2" customFormat="1">
      <c r="A144" s="37"/>
      <c r="B144" s="38"/>
      <c r="C144" s="37"/>
      <c r="D144" s="180" t="s">
        <v>127</v>
      </c>
      <c r="E144" s="37"/>
      <c r="F144" s="181" t="s">
        <v>152</v>
      </c>
      <c r="G144" s="37"/>
      <c r="H144" s="37"/>
      <c r="I144" s="182"/>
      <c r="J144" s="37"/>
      <c r="K144" s="37"/>
      <c r="L144" s="38"/>
      <c r="M144" s="183"/>
      <c r="N144" s="184"/>
      <c r="O144" s="76"/>
      <c r="P144" s="76"/>
      <c r="Q144" s="76"/>
      <c r="R144" s="76"/>
      <c r="S144" s="76"/>
      <c r="T144" s="77"/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T144" s="18" t="s">
        <v>127</v>
      </c>
      <c r="AU144" s="18" t="s">
        <v>88</v>
      </c>
    </row>
    <row r="145" s="14" customFormat="1">
      <c r="A145" s="14"/>
      <c r="B145" s="194"/>
      <c r="C145" s="14"/>
      <c r="D145" s="180" t="s">
        <v>131</v>
      </c>
      <c r="E145" s="195" t="s">
        <v>1</v>
      </c>
      <c r="F145" s="196" t="s">
        <v>156</v>
      </c>
      <c r="G145" s="14"/>
      <c r="H145" s="197">
        <v>33.588000000000001</v>
      </c>
      <c r="I145" s="198"/>
      <c r="J145" s="14"/>
      <c r="K145" s="14"/>
      <c r="L145" s="194"/>
      <c r="M145" s="199"/>
      <c r="N145" s="200"/>
      <c r="O145" s="200"/>
      <c r="P145" s="200"/>
      <c r="Q145" s="200"/>
      <c r="R145" s="200"/>
      <c r="S145" s="200"/>
      <c r="T145" s="201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195" t="s">
        <v>131</v>
      </c>
      <c r="AU145" s="195" t="s">
        <v>88</v>
      </c>
      <c r="AV145" s="14" t="s">
        <v>88</v>
      </c>
      <c r="AW145" s="14" t="s">
        <v>34</v>
      </c>
      <c r="AX145" s="14" t="s">
        <v>78</v>
      </c>
      <c r="AY145" s="195" t="s">
        <v>118</v>
      </c>
    </row>
    <row r="146" s="15" customFormat="1">
      <c r="A146" s="15"/>
      <c r="B146" s="202"/>
      <c r="C146" s="15"/>
      <c r="D146" s="180" t="s">
        <v>131</v>
      </c>
      <c r="E146" s="203" t="s">
        <v>1</v>
      </c>
      <c r="F146" s="204" t="s">
        <v>134</v>
      </c>
      <c r="G146" s="15"/>
      <c r="H146" s="205">
        <v>33.588000000000001</v>
      </c>
      <c r="I146" s="206"/>
      <c r="J146" s="15"/>
      <c r="K146" s="15"/>
      <c r="L146" s="202"/>
      <c r="M146" s="207"/>
      <c r="N146" s="208"/>
      <c r="O146" s="208"/>
      <c r="P146" s="208"/>
      <c r="Q146" s="208"/>
      <c r="R146" s="208"/>
      <c r="S146" s="208"/>
      <c r="T146" s="209"/>
      <c r="U146" s="15"/>
      <c r="V146" s="15"/>
      <c r="W146" s="15"/>
      <c r="X146" s="15"/>
      <c r="Y146" s="15"/>
      <c r="Z146" s="15"/>
      <c r="AA146" s="15"/>
      <c r="AB146" s="15"/>
      <c r="AC146" s="15"/>
      <c r="AD146" s="15"/>
      <c r="AE146" s="15"/>
      <c r="AT146" s="203" t="s">
        <v>131</v>
      </c>
      <c r="AU146" s="203" t="s">
        <v>88</v>
      </c>
      <c r="AV146" s="15" t="s">
        <v>125</v>
      </c>
      <c r="AW146" s="15" t="s">
        <v>34</v>
      </c>
      <c r="AX146" s="15" t="s">
        <v>86</v>
      </c>
      <c r="AY146" s="203" t="s">
        <v>118</v>
      </c>
    </row>
    <row r="147" s="14" customFormat="1">
      <c r="A147" s="14"/>
      <c r="B147" s="194"/>
      <c r="C147" s="14"/>
      <c r="D147" s="180" t="s">
        <v>131</v>
      </c>
      <c r="E147" s="14"/>
      <c r="F147" s="196" t="s">
        <v>157</v>
      </c>
      <c r="G147" s="14"/>
      <c r="H147" s="197">
        <v>5.4660000000000002</v>
      </c>
      <c r="I147" s="198"/>
      <c r="J147" s="14"/>
      <c r="K147" s="14"/>
      <c r="L147" s="194"/>
      <c r="M147" s="199"/>
      <c r="N147" s="200"/>
      <c r="O147" s="200"/>
      <c r="P147" s="200"/>
      <c r="Q147" s="200"/>
      <c r="R147" s="200"/>
      <c r="S147" s="200"/>
      <c r="T147" s="201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195" t="s">
        <v>131</v>
      </c>
      <c r="AU147" s="195" t="s">
        <v>88</v>
      </c>
      <c r="AV147" s="14" t="s">
        <v>88</v>
      </c>
      <c r="AW147" s="14" t="s">
        <v>3</v>
      </c>
      <c r="AX147" s="14" t="s">
        <v>86</v>
      </c>
      <c r="AY147" s="195" t="s">
        <v>118</v>
      </c>
    </row>
    <row r="148" s="12" customFormat="1" ht="22.8" customHeight="1">
      <c r="A148" s="12"/>
      <c r="B148" s="153"/>
      <c r="C148" s="12"/>
      <c r="D148" s="154" t="s">
        <v>77</v>
      </c>
      <c r="E148" s="164" t="s">
        <v>125</v>
      </c>
      <c r="F148" s="164" t="s">
        <v>158</v>
      </c>
      <c r="G148" s="12"/>
      <c r="H148" s="12"/>
      <c r="I148" s="156"/>
      <c r="J148" s="165">
        <f>BK148</f>
        <v>0</v>
      </c>
      <c r="K148" s="12"/>
      <c r="L148" s="153"/>
      <c r="M148" s="158"/>
      <c r="N148" s="159"/>
      <c r="O148" s="159"/>
      <c r="P148" s="160">
        <f>SUM(P149:P156)</f>
        <v>0</v>
      </c>
      <c r="Q148" s="159"/>
      <c r="R148" s="160">
        <f>SUM(R149:R156)</f>
        <v>67.554000000000002</v>
      </c>
      <c r="S148" s="159"/>
      <c r="T148" s="161">
        <f>SUM(T149:T156)</f>
        <v>0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154" t="s">
        <v>86</v>
      </c>
      <c r="AT148" s="162" t="s">
        <v>77</v>
      </c>
      <c r="AU148" s="162" t="s">
        <v>86</v>
      </c>
      <c r="AY148" s="154" t="s">
        <v>118</v>
      </c>
      <c r="BK148" s="163">
        <f>SUM(BK149:BK156)</f>
        <v>0</v>
      </c>
    </row>
    <row r="149" s="2" customFormat="1" ht="21.75" customHeight="1">
      <c r="A149" s="37"/>
      <c r="B149" s="166"/>
      <c r="C149" s="167" t="s">
        <v>159</v>
      </c>
      <c r="D149" s="167" t="s">
        <v>120</v>
      </c>
      <c r="E149" s="168" t="s">
        <v>160</v>
      </c>
      <c r="F149" s="169" t="s">
        <v>161</v>
      </c>
      <c r="G149" s="170" t="s">
        <v>123</v>
      </c>
      <c r="H149" s="171">
        <v>27.800000000000001</v>
      </c>
      <c r="I149" s="172"/>
      <c r="J149" s="173">
        <f>ROUND(I149*H149,2)</f>
        <v>0</v>
      </c>
      <c r="K149" s="169" t="s">
        <v>162</v>
      </c>
      <c r="L149" s="38"/>
      <c r="M149" s="174" t="s">
        <v>1</v>
      </c>
      <c r="N149" s="175" t="s">
        <v>43</v>
      </c>
      <c r="O149" s="76"/>
      <c r="P149" s="176">
        <f>O149*H149</f>
        <v>0</v>
      </c>
      <c r="Q149" s="176">
        <v>2.4300000000000002</v>
      </c>
      <c r="R149" s="176">
        <f>Q149*H149</f>
        <v>67.554000000000002</v>
      </c>
      <c r="S149" s="176">
        <v>0</v>
      </c>
      <c r="T149" s="177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178" t="s">
        <v>125</v>
      </c>
      <c r="AT149" s="178" t="s">
        <v>120</v>
      </c>
      <c r="AU149" s="178" t="s">
        <v>88</v>
      </c>
      <c r="AY149" s="18" t="s">
        <v>118</v>
      </c>
      <c r="BE149" s="179">
        <f>IF(N149="základní",J149,0)</f>
        <v>0</v>
      </c>
      <c r="BF149" s="179">
        <f>IF(N149="snížená",J149,0)</f>
        <v>0</v>
      </c>
      <c r="BG149" s="179">
        <f>IF(N149="zákl. přenesená",J149,0)</f>
        <v>0</v>
      </c>
      <c r="BH149" s="179">
        <f>IF(N149="sníž. přenesená",J149,0)</f>
        <v>0</v>
      </c>
      <c r="BI149" s="179">
        <f>IF(N149="nulová",J149,0)</f>
        <v>0</v>
      </c>
      <c r="BJ149" s="18" t="s">
        <v>86</v>
      </c>
      <c r="BK149" s="179">
        <f>ROUND(I149*H149,2)</f>
        <v>0</v>
      </c>
      <c r="BL149" s="18" t="s">
        <v>125</v>
      </c>
      <c r="BM149" s="178" t="s">
        <v>163</v>
      </c>
    </row>
    <row r="150" s="13" customFormat="1">
      <c r="A150" s="13"/>
      <c r="B150" s="187"/>
      <c r="C150" s="13"/>
      <c r="D150" s="180" t="s">
        <v>131</v>
      </c>
      <c r="E150" s="188" t="s">
        <v>1</v>
      </c>
      <c r="F150" s="189" t="s">
        <v>164</v>
      </c>
      <c r="G150" s="13"/>
      <c r="H150" s="188" t="s">
        <v>1</v>
      </c>
      <c r="I150" s="190"/>
      <c r="J150" s="13"/>
      <c r="K150" s="13"/>
      <c r="L150" s="187"/>
      <c r="M150" s="191"/>
      <c r="N150" s="192"/>
      <c r="O150" s="192"/>
      <c r="P150" s="192"/>
      <c r="Q150" s="192"/>
      <c r="R150" s="192"/>
      <c r="S150" s="192"/>
      <c r="T150" s="19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188" t="s">
        <v>131</v>
      </c>
      <c r="AU150" s="188" t="s">
        <v>88</v>
      </c>
      <c r="AV150" s="13" t="s">
        <v>86</v>
      </c>
      <c r="AW150" s="13" t="s">
        <v>34</v>
      </c>
      <c r="AX150" s="13" t="s">
        <v>78</v>
      </c>
      <c r="AY150" s="188" t="s">
        <v>118</v>
      </c>
    </row>
    <row r="151" s="14" customFormat="1">
      <c r="A151" s="14"/>
      <c r="B151" s="194"/>
      <c r="C151" s="14"/>
      <c r="D151" s="180" t="s">
        <v>131</v>
      </c>
      <c r="E151" s="195" t="s">
        <v>1</v>
      </c>
      <c r="F151" s="196" t="s">
        <v>165</v>
      </c>
      <c r="G151" s="14"/>
      <c r="H151" s="197">
        <v>27.800000000000001</v>
      </c>
      <c r="I151" s="198"/>
      <c r="J151" s="14"/>
      <c r="K151" s="14"/>
      <c r="L151" s="194"/>
      <c r="M151" s="199"/>
      <c r="N151" s="200"/>
      <c r="O151" s="200"/>
      <c r="P151" s="200"/>
      <c r="Q151" s="200"/>
      <c r="R151" s="200"/>
      <c r="S151" s="200"/>
      <c r="T151" s="201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195" t="s">
        <v>131</v>
      </c>
      <c r="AU151" s="195" t="s">
        <v>88</v>
      </c>
      <c r="AV151" s="14" t="s">
        <v>88</v>
      </c>
      <c r="AW151" s="14" t="s">
        <v>34</v>
      </c>
      <c r="AX151" s="14" t="s">
        <v>78</v>
      </c>
      <c r="AY151" s="195" t="s">
        <v>118</v>
      </c>
    </row>
    <row r="152" s="15" customFormat="1">
      <c r="A152" s="15"/>
      <c r="B152" s="202"/>
      <c r="C152" s="15"/>
      <c r="D152" s="180" t="s">
        <v>131</v>
      </c>
      <c r="E152" s="203" t="s">
        <v>1</v>
      </c>
      <c r="F152" s="204" t="s">
        <v>134</v>
      </c>
      <c r="G152" s="15"/>
      <c r="H152" s="205">
        <v>27.800000000000001</v>
      </c>
      <c r="I152" s="206"/>
      <c r="J152" s="15"/>
      <c r="K152" s="15"/>
      <c r="L152" s="202"/>
      <c r="M152" s="207"/>
      <c r="N152" s="208"/>
      <c r="O152" s="208"/>
      <c r="P152" s="208"/>
      <c r="Q152" s="208"/>
      <c r="R152" s="208"/>
      <c r="S152" s="208"/>
      <c r="T152" s="209"/>
      <c r="U152" s="15"/>
      <c r="V152" s="15"/>
      <c r="W152" s="15"/>
      <c r="X152" s="15"/>
      <c r="Y152" s="15"/>
      <c r="Z152" s="15"/>
      <c r="AA152" s="15"/>
      <c r="AB152" s="15"/>
      <c r="AC152" s="15"/>
      <c r="AD152" s="15"/>
      <c r="AE152" s="15"/>
      <c r="AT152" s="203" t="s">
        <v>131</v>
      </c>
      <c r="AU152" s="203" t="s">
        <v>88</v>
      </c>
      <c r="AV152" s="15" t="s">
        <v>125</v>
      </c>
      <c r="AW152" s="15" t="s">
        <v>34</v>
      </c>
      <c r="AX152" s="15" t="s">
        <v>86</v>
      </c>
      <c r="AY152" s="203" t="s">
        <v>118</v>
      </c>
    </row>
    <row r="153" s="2" customFormat="1" ht="21.75" customHeight="1">
      <c r="A153" s="37"/>
      <c r="B153" s="166"/>
      <c r="C153" s="167" t="s">
        <v>166</v>
      </c>
      <c r="D153" s="167" t="s">
        <v>120</v>
      </c>
      <c r="E153" s="168" t="s">
        <v>167</v>
      </c>
      <c r="F153" s="169" t="s">
        <v>168</v>
      </c>
      <c r="G153" s="170" t="s">
        <v>123</v>
      </c>
      <c r="H153" s="171">
        <v>7.2000000000000002</v>
      </c>
      <c r="I153" s="172"/>
      <c r="J153" s="173">
        <f>ROUND(I153*H153,2)</f>
        <v>0</v>
      </c>
      <c r="K153" s="169" t="s">
        <v>162</v>
      </c>
      <c r="L153" s="38"/>
      <c r="M153" s="174" t="s">
        <v>1</v>
      </c>
      <c r="N153" s="175" t="s">
        <v>43</v>
      </c>
      <c r="O153" s="76"/>
      <c r="P153" s="176">
        <f>O153*H153</f>
        <v>0</v>
      </c>
      <c r="Q153" s="176">
        <v>0</v>
      </c>
      <c r="R153" s="176">
        <f>Q153*H153</f>
        <v>0</v>
      </c>
      <c r="S153" s="176">
        <v>0</v>
      </c>
      <c r="T153" s="177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178" t="s">
        <v>125</v>
      </c>
      <c r="AT153" s="178" t="s">
        <v>120</v>
      </c>
      <c r="AU153" s="178" t="s">
        <v>88</v>
      </c>
      <c r="AY153" s="18" t="s">
        <v>118</v>
      </c>
      <c r="BE153" s="179">
        <f>IF(N153="základní",J153,0)</f>
        <v>0</v>
      </c>
      <c r="BF153" s="179">
        <f>IF(N153="snížená",J153,0)</f>
        <v>0</v>
      </c>
      <c r="BG153" s="179">
        <f>IF(N153="zákl. přenesená",J153,0)</f>
        <v>0</v>
      </c>
      <c r="BH153" s="179">
        <f>IF(N153="sníž. přenesená",J153,0)</f>
        <v>0</v>
      </c>
      <c r="BI153" s="179">
        <f>IF(N153="nulová",J153,0)</f>
        <v>0</v>
      </c>
      <c r="BJ153" s="18" t="s">
        <v>86</v>
      </c>
      <c r="BK153" s="179">
        <f>ROUND(I153*H153,2)</f>
        <v>0</v>
      </c>
      <c r="BL153" s="18" t="s">
        <v>125</v>
      </c>
      <c r="BM153" s="178" t="s">
        <v>169</v>
      </c>
    </row>
    <row r="154" s="13" customFormat="1">
      <c r="A154" s="13"/>
      <c r="B154" s="187"/>
      <c r="C154" s="13"/>
      <c r="D154" s="180" t="s">
        <v>131</v>
      </c>
      <c r="E154" s="188" t="s">
        <v>1</v>
      </c>
      <c r="F154" s="189" t="s">
        <v>164</v>
      </c>
      <c r="G154" s="13"/>
      <c r="H154" s="188" t="s">
        <v>1</v>
      </c>
      <c r="I154" s="190"/>
      <c r="J154" s="13"/>
      <c r="K154" s="13"/>
      <c r="L154" s="187"/>
      <c r="M154" s="191"/>
      <c r="N154" s="192"/>
      <c r="O154" s="192"/>
      <c r="P154" s="192"/>
      <c r="Q154" s="192"/>
      <c r="R154" s="192"/>
      <c r="S154" s="192"/>
      <c r="T154" s="193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188" t="s">
        <v>131</v>
      </c>
      <c r="AU154" s="188" t="s">
        <v>88</v>
      </c>
      <c r="AV154" s="13" t="s">
        <v>86</v>
      </c>
      <c r="AW154" s="13" t="s">
        <v>34</v>
      </c>
      <c r="AX154" s="13" t="s">
        <v>78</v>
      </c>
      <c r="AY154" s="188" t="s">
        <v>118</v>
      </c>
    </row>
    <row r="155" s="14" customFormat="1">
      <c r="A155" s="14"/>
      <c r="B155" s="194"/>
      <c r="C155" s="14"/>
      <c r="D155" s="180" t="s">
        <v>131</v>
      </c>
      <c r="E155" s="195" t="s">
        <v>1</v>
      </c>
      <c r="F155" s="196" t="s">
        <v>170</v>
      </c>
      <c r="G155" s="14"/>
      <c r="H155" s="197">
        <v>7.2000000000000002</v>
      </c>
      <c r="I155" s="198"/>
      <c r="J155" s="14"/>
      <c r="K155" s="14"/>
      <c r="L155" s="194"/>
      <c r="M155" s="199"/>
      <c r="N155" s="200"/>
      <c r="O155" s="200"/>
      <c r="P155" s="200"/>
      <c r="Q155" s="200"/>
      <c r="R155" s="200"/>
      <c r="S155" s="200"/>
      <c r="T155" s="201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195" t="s">
        <v>131</v>
      </c>
      <c r="AU155" s="195" t="s">
        <v>88</v>
      </c>
      <c r="AV155" s="14" t="s">
        <v>88</v>
      </c>
      <c r="AW155" s="14" t="s">
        <v>34</v>
      </c>
      <c r="AX155" s="14" t="s">
        <v>78</v>
      </c>
      <c r="AY155" s="195" t="s">
        <v>118</v>
      </c>
    </row>
    <row r="156" s="15" customFormat="1">
      <c r="A156" s="15"/>
      <c r="B156" s="202"/>
      <c r="C156" s="15"/>
      <c r="D156" s="180" t="s">
        <v>131</v>
      </c>
      <c r="E156" s="203" t="s">
        <v>1</v>
      </c>
      <c r="F156" s="204" t="s">
        <v>134</v>
      </c>
      <c r="G156" s="15"/>
      <c r="H156" s="205">
        <v>7.2000000000000002</v>
      </c>
      <c r="I156" s="206"/>
      <c r="J156" s="15"/>
      <c r="K156" s="15"/>
      <c r="L156" s="202"/>
      <c r="M156" s="207"/>
      <c r="N156" s="208"/>
      <c r="O156" s="208"/>
      <c r="P156" s="208"/>
      <c r="Q156" s="208"/>
      <c r="R156" s="208"/>
      <c r="S156" s="208"/>
      <c r="T156" s="209"/>
      <c r="U156" s="15"/>
      <c r="V156" s="15"/>
      <c r="W156" s="15"/>
      <c r="X156" s="15"/>
      <c r="Y156" s="15"/>
      <c r="Z156" s="15"/>
      <c r="AA156" s="15"/>
      <c r="AB156" s="15"/>
      <c r="AC156" s="15"/>
      <c r="AD156" s="15"/>
      <c r="AE156" s="15"/>
      <c r="AT156" s="203" t="s">
        <v>131</v>
      </c>
      <c r="AU156" s="203" t="s">
        <v>88</v>
      </c>
      <c r="AV156" s="15" t="s">
        <v>125</v>
      </c>
      <c r="AW156" s="15" t="s">
        <v>34</v>
      </c>
      <c r="AX156" s="15" t="s">
        <v>86</v>
      </c>
      <c r="AY156" s="203" t="s">
        <v>118</v>
      </c>
    </row>
    <row r="157" s="12" customFormat="1" ht="22.8" customHeight="1">
      <c r="A157" s="12"/>
      <c r="B157" s="153"/>
      <c r="C157" s="12"/>
      <c r="D157" s="154" t="s">
        <v>77</v>
      </c>
      <c r="E157" s="164" t="s">
        <v>159</v>
      </c>
      <c r="F157" s="164" t="s">
        <v>171</v>
      </c>
      <c r="G157" s="12"/>
      <c r="H157" s="12"/>
      <c r="I157" s="156"/>
      <c r="J157" s="165">
        <f>BK157</f>
        <v>0</v>
      </c>
      <c r="K157" s="12"/>
      <c r="L157" s="153"/>
      <c r="M157" s="158"/>
      <c r="N157" s="159"/>
      <c r="O157" s="159"/>
      <c r="P157" s="160">
        <f>SUM(P158:P165)</f>
        <v>0</v>
      </c>
      <c r="Q157" s="159"/>
      <c r="R157" s="160">
        <f>SUM(R158:R165)</f>
        <v>0</v>
      </c>
      <c r="S157" s="159"/>
      <c r="T157" s="161">
        <f>SUM(T158:T165)</f>
        <v>0</v>
      </c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R157" s="154" t="s">
        <v>86</v>
      </c>
      <c r="AT157" s="162" t="s">
        <v>77</v>
      </c>
      <c r="AU157" s="162" t="s">
        <v>86</v>
      </c>
      <c r="AY157" s="154" t="s">
        <v>118</v>
      </c>
      <c r="BK157" s="163">
        <f>SUM(BK158:BK165)</f>
        <v>0</v>
      </c>
    </row>
    <row r="158" s="2" customFormat="1" ht="24.15" customHeight="1">
      <c r="A158" s="37"/>
      <c r="B158" s="166"/>
      <c r="C158" s="167" t="s">
        <v>172</v>
      </c>
      <c r="D158" s="167" t="s">
        <v>120</v>
      </c>
      <c r="E158" s="168" t="s">
        <v>173</v>
      </c>
      <c r="F158" s="169" t="s">
        <v>174</v>
      </c>
      <c r="G158" s="170" t="s">
        <v>137</v>
      </c>
      <c r="H158" s="171">
        <v>70.799999999999997</v>
      </c>
      <c r="I158" s="172"/>
      <c r="J158" s="173">
        <f>ROUND(I158*H158,2)</f>
        <v>0</v>
      </c>
      <c r="K158" s="169" t="s">
        <v>162</v>
      </c>
      <c r="L158" s="38"/>
      <c r="M158" s="174" t="s">
        <v>1</v>
      </c>
      <c r="N158" s="175" t="s">
        <v>43</v>
      </c>
      <c r="O158" s="76"/>
      <c r="P158" s="176">
        <f>O158*H158</f>
        <v>0</v>
      </c>
      <c r="Q158" s="176">
        <v>0</v>
      </c>
      <c r="R158" s="176">
        <f>Q158*H158</f>
        <v>0</v>
      </c>
      <c r="S158" s="176">
        <v>0</v>
      </c>
      <c r="T158" s="177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178" t="s">
        <v>125</v>
      </c>
      <c r="AT158" s="178" t="s">
        <v>120</v>
      </c>
      <c r="AU158" s="178" t="s">
        <v>88</v>
      </c>
      <c r="AY158" s="18" t="s">
        <v>118</v>
      </c>
      <c r="BE158" s="179">
        <f>IF(N158="základní",J158,0)</f>
        <v>0</v>
      </c>
      <c r="BF158" s="179">
        <f>IF(N158="snížená",J158,0)</f>
        <v>0</v>
      </c>
      <c r="BG158" s="179">
        <f>IF(N158="zákl. přenesená",J158,0)</f>
        <v>0</v>
      </c>
      <c r="BH158" s="179">
        <f>IF(N158="sníž. přenesená",J158,0)</f>
        <v>0</v>
      </c>
      <c r="BI158" s="179">
        <f>IF(N158="nulová",J158,0)</f>
        <v>0</v>
      </c>
      <c r="BJ158" s="18" t="s">
        <v>86</v>
      </c>
      <c r="BK158" s="179">
        <f>ROUND(I158*H158,2)</f>
        <v>0</v>
      </c>
      <c r="BL158" s="18" t="s">
        <v>125</v>
      </c>
      <c r="BM158" s="178" t="s">
        <v>175</v>
      </c>
    </row>
    <row r="159" s="13" customFormat="1">
      <c r="A159" s="13"/>
      <c r="B159" s="187"/>
      <c r="C159" s="13"/>
      <c r="D159" s="180" t="s">
        <v>131</v>
      </c>
      <c r="E159" s="188" t="s">
        <v>1</v>
      </c>
      <c r="F159" s="189" t="s">
        <v>164</v>
      </c>
      <c r="G159" s="13"/>
      <c r="H159" s="188" t="s">
        <v>1</v>
      </c>
      <c r="I159" s="190"/>
      <c r="J159" s="13"/>
      <c r="K159" s="13"/>
      <c r="L159" s="187"/>
      <c r="M159" s="191"/>
      <c r="N159" s="192"/>
      <c r="O159" s="192"/>
      <c r="P159" s="192"/>
      <c r="Q159" s="192"/>
      <c r="R159" s="192"/>
      <c r="S159" s="192"/>
      <c r="T159" s="193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188" t="s">
        <v>131</v>
      </c>
      <c r="AU159" s="188" t="s">
        <v>88</v>
      </c>
      <c r="AV159" s="13" t="s">
        <v>86</v>
      </c>
      <c r="AW159" s="13" t="s">
        <v>34</v>
      </c>
      <c r="AX159" s="13" t="s">
        <v>78</v>
      </c>
      <c r="AY159" s="188" t="s">
        <v>118</v>
      </c>
    </row>
    <row r="160" s="14" customFormat="1">
      <c r="A160" s="14"/>
      <c r="B160" s="194"/>
      <c r="C160" s="14"/>
      <c r="D160" s="180" t="s">
        <v>131</v>
      </c>
      <c r="E160" s="195" t="s">
        <v>1</v>
      </c>
      <c r="F160" s="196" t="s">
        <v>176</v>
      </c>
      <c r="G160" s="14"/>
      <c r="H160" s="197">
        <v>70.799999999999997</v>
      </c>
      <c r="I160" s="198"/>
      <c r="J160" s="14"/>
      <c r="K160" s="14"/>
      <c r="L160" s="194"/>
      <c r="M160" s="199"/>
      <c r="N160" s="200"/>
      <c r="O160" s="200"/>
      <c r="P160" s="200"/>
      <c r="Q160" s="200"/>
      <c r="R160" s="200"/>
      <c r="S160" s="200"/>
      <c r="T160" s="201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195" t="s">
        <v>131</v>
      </c>
      <c r="AU160" s="195" t="s">
        <v>88</v>
      </c>
      <c r="AV160" s="14" t="s">
        <v>88</v>
      </c>
      <c r="AW160" s="14" t="s">
        <v>34</v>
      </c>
      <c r="AX160" s="14" t="s">
        <v>78</v>
      </c>
      <c r="AY160" s="195" t="s">
        <v>118</v>
      </c>
    </row>
    <row r="161" s="15" customFormat="1">
      <c r="A161" s="15"/>
      <c r="B161" s="202"/>
      <c r="C161" s="15"/>
      <c r="D161" s="180" t="s">
        <v>131</v>
      </c>
      <c r="E161" s="203" t="s">
        <v>1</v>
      </c>
      <c r="F161" s="204" t="s">
        <v>134</v>
      </c>
      <c r="G161" s="15"/>
      <c r="H161" s="205">
        <v>70.799999999999997</v>
      </c>
      <c r="I161" s="206"/>
      <c r="J161" s="15"/>
      <c r="K161" s="15"/>
      <c r="L161" s="202"/>
      <c r="M161" s="207"/>
      <c r="N161" s="208"/>
      <c r="O161" s="208"/>
      <c r="P161" s="208"/>
      <c r="Q161" s="208"/>
      <c r="R161" s="208"/>
      <c r="S161" s="208"/>
      <c r="T161" s="209"/>
      <c r="U161" s="15"/>
      <c r="V161" s="15"/>
      <c r="W161" s="15"/>
      <c r="X161" s="15"/>
      <c r="Y161" s="15"/>
      <c r="Z161" s="15"/>
      <c r="AA161" s="15"/>
      <c r="AB161" s="15"/>
      <c r="AC161" s="15"/>
      <c r="AD161" s="15"/>
      <c r="AE161" s="15"/>
      <c r="AT161" s="203" t="s">
        <v>131</v>
      </c>
      <c r="AU161" s="203" t="s">
        <v>88</v>
      </c>
      <c r="AV161" s="15" t="s">
        <v>125</v>
      </c>
      <c r="AW161" s="15" t="s">
        <v>34</v>
      </c>
      <c r="AX161" s="15" t="s">
        <v>86</v>
      </c>
      <c r="AY161" s="203" t="s">
        <v>118</v>
      </c>
    </row>
    <row r="162" s="2" customFormat="1" ht="24.15" customHeight="1">
      <c r="A162" s="37"/>
      <c r="B162" s="166"/>
      <c r="C162" s="167" t="s">
        <v>154</v>
      </c>
      <c r="D162" s="167" t="s">
        <v>120</v>
      </c>
      <c r="E162" s="168" t="s">
        <v>177</v>
      </c>
      <c r="F162" s="169" t="s">
        <v>178</v>
      </c>
      <c r="G162" s="170" t="s">
        <v>137</v>
      </c>
      <c r="H162" s="171">
        <v>57.5</v>
      </c>
      <c r="I162" s="172"/>
      <c r="J162" s="173">
        <f>ROUND(I162*H162,2)</f>
        <v>0</v>
      </c>
      <c r="K162" s="169" t="s">
        <v>162</v>
      </c>
      <c r="L162" s="38"/>
      <c r="M162" s="174" t="s">
        <v>1</v>
      </c>
      <c r="N162" s="175" t="s">
        <v>43</v>
      </c>
      <c r="O162" s="76"/>
      <c r="P162" s="176">
        <f>O162*H162</f>
        <v>0</v>
      </c>
      <c r="Q162" s="176">
        <v>0</v>
      </c>
      <c r="R162" s="176">
        <f>Q162*H162</f>
        <v>0</v>
      </c>
      <c r="S162" s="176">
        <v>0</v>
      </c>
      <c r="T162" s="177">
        <f>S162*H162</f>
        <v>0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178" t="s">
        <v>125</v>
      </c>
      <c r="AT162" s="178" t="s">
        <v>120</v>
      </c>
      <c r="AU162" s="178" t="s">
        <v>88</v>
      </c>
      <c r="AY162" s="18" t="s">
        <v>118</v>
      </c>
      <c r="BE162" s="179">
        <f>IF(N162="základní",J162,0)</f>
        <v>0</v>
      </c>
      <c r="BF162" s="179">
        <f>IF(N162="snížená",J162,0)</f>
        <v>0</v>
      </c>
      <c r="BG162" s="179">
        <f>IF(N162="zákl. přenesená",J162,0)</f>
        <v>0</v>
      </c>
      <c r="BH162" s="179">
        <f>IF(N162="sníž. přenesená",J162,0)</f>
        <v>0</v>
      </c>
      <c r="BI162" s="179">
        <f>IF(N162="nulová",J162,0)</f>
        <v>0</v>
      </c>
      <c r="BJ162" s="18" t="s">
        <v>86</v>
      </c>
      <c r="BK162" s="179">
        <f>ROUND(I162*H162,2)</f>
        <v>0</v>
      </c>
      <c r="BL162" s="18" t="s">
        <v>125</v>
      </c>
      <c r="BM162" s="178" t="s">
        <v>179</v>
      </c>
    </row>
    <row r="163" s="13" customFormat="1">
      <c r="A163" s="13"/>
      <c r="B163" s="187"/>
      <c r="C163" s="13"/>
      <c r="D163" s="180" t="s">
        <v>131</v>
      </c>
      <c r="E163" s="188" t="s">
        <v>1</v>
      </c>
      <c r="F163" s="189" t="s">
        <v>164</v>
      </c>
      <c r="G163" s="13"/>
      <c r="H163" s="188" t="s">
        <v>1</v>
      </c>
      <c r="I163" s="190"/>
      <c r="J163" s="13"/>
      <c r="K163" s="13"/>
      <c r="L163" s="187"/>
      <c r="M163" s="191"/>
      <c r="N163" s="192"/>
      <c r="O163" s="192"/>
      <c r="P163" s="192"/>
      <c r="Q163" s="192"/>
      <c r="R163" s="192"/>
      <c r="S163" s="192"/>
      <c r="T163" s="193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188" t="s">
        <v>131</v>
      </c>
      <c r="AU163" s="188" t="s">
        <v>88</v>
      </c>
      <c r="AV163" s="13" t="s">
        <v>86</v>
      </c>
      <c r="AW163" s="13" t="s">
        <v>34</v>
      </c>
      <c r="AX163" s="13" t="s">
        <v>78</v>
      </c>
      <c r="AY163" s="188" t="s">
        <v>118</v>
      </c>
    </row>
    <row r="164" s="14" customFormat="1">
      <c r="A164" s="14"/>
      <c r="B164" s="194"/>
      <c r="C164" s="14"/>
      <c r="D164" s="180" t="s">
        <v>131</v>
      </c>
      <c r="E164" s="195" t="s">
        <v>1</v>
      </c>
      <c r="F164" s="196" t="s">
        <v>180</v>
      </c>
      <c r="G164" s="14"/>
      <c r="H164" s="197">
        <v>57.5</v>
      </c>
      <c r="I164" s="198"/>
      <c r="J164" s="14"/>
      <c r="K164" s="14"/>
      <c r="L164" s="194"/>
      <c r="M164" s="199"/>
      <c r="N164" s="200"/>
      <c r="O164" s="200"/>
      <c r="P164" s="200"/>
      <c r="Q164" s="200"/>
      <c r="R164" s="200"/>
      <c r="S164" s="200"/>
      <c r="T164" s="201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195" t="s">
        <v>131</v>
      </c>
      <c r="AU164" s="195" t="s">
        <v>88</v>
      </c>
      <c r="AV164" s="14" t="s">
        <v>88</v>
      </c>
      <c r="AW164" s="14" t="s">
        <v>34</v>
      </c>
      <c r="AX164" s="14" t="s">
        <v>78</v>
      </c>
      <c r="AY164" s="195" t="s">
        <v>118</v>
      </c>
    </row>
    <row r="165" s="15" customFormat="1">
      <c r="A165" s="15"/>
      <c r="B165" s="202"/>
      <c r="C165" s="15"/>
      <c r="D165" s="180" t="s">
        <v>131</v>
      </c>
      <c r="E165" s="203" t="s">
        <v>1</v>
      </c>
      <c r="F165" s="204" t="s">
        <v>134</v>
      </c>
      <c r="G165" s="15"/>
      <c r="H165" s="205">
        <v>57.5</v>
      </c>
      <c r="I165" s="206"/>
      <c r="J165" s="15"/>
      <c r="K165" s="15"/>
      <c r="L165" s="202"/>
      <c r="M165" s="207"/>
      <c r="N165" s="208"/>
      <c r="O165" s="208"/>
      <c r="P165" s="208"/>
      <c r="Q165" s="208"/>
      <c r="R165" s="208"/>
      <c r="S165" s="208"/>
      <c r="T165" s="209"/>
      <c r="U165" s="15"/>
      <c r="V165" s="15"/>
      <c r="W165" s="15"/>
      <c r="X165" s="15"/>
      <c r="Y165" s="15"/>
      <c r="Z165" s="15"/>
      <c r="AA165" s="15"/>
      <c r="AB165" s="15"/>
      <c r="AC165" s="15"/>
      <c r="AD165" s="15"/>
      <c r="AE165" s="15"/>
      <c r="AT165" s="203" t="s">
        <v>131</v>
      </c>
      <c r="AU165" s="203" t="s">
        <v>88</v>
      </c>
      <c r="AV165" s="15" t="s">
        <v>125</v>
      </c>
      <c r="AW165" s="15" t="s">
        <v>34</v>
      </c>
      <c r="AX165" s="15" t="s">
        <v>86</v>
      </c>
      <c r="AY165" s="203" t="s">
        <v>118</v>
      </c>
    </row>
    <row r="166" s="12" customFormat="1" ht="22.8" customHeight="1">
      <c r="A166" s="12"/>
      <c r="B166" s="153"/>
      <c r="C166" s="12"/>
      <c r="D166" s="154" t="s">
        <v>77</v>
      </c>
      <c r="E166" s="164" t="s">
        <v>181</v>
      </c>
      <c r="F166" s="164" t="s">
        <v>182</v>
      </c>
      <c r="G166" s="12"/>
      <c r="H166" s="12"/>
      <c r="I166" s="156"/>
      <c r="J166" s="165">
        <f>BK166</f>
        <v>0</v>
      </c>
      <c r="K166" s="12"/>
      <c r="L166" s="153"/>
      <c r="M166" s="158"/>
      <c r="N166" s="159"/>
      <c r="O166" s="159"/>
      <c r="P166" s="160">
        <f>SUM(P167:P210)</f>
        <v>0</v>
      </c>
      <c r="Q166" s="159"/>
      <c r="R166" s="160">
        <f>SUM(R167:R210)</f>
        <v>0.0025200000000000001</v>
      </c>
      <c r="S166" s="159"/>
      <c r="T166" s="161">
        <f>SUM(T167:T210)</f>
        <v>134.63199999999998</v>
      </c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R166" s="154" t="s">
        <v>86</v>
      </c>
      <c r="AT166" s="162" t="s">
        <v>77</v>
      </c>
      <c r="AU166" s="162" t="s">
        <v>86</v>
      </c>
      <c r="AY166" s="154" t="s">
        <v>118</v>
      </c>
      <c r="BK166" s="163">
        <f>SUM(BK167:BK210)</f>
        <v>0</v>
      </c>
    </row>
    <row r="167" s="2" customFormat="1" ht="24.15" customHeight="1">
      <c r="A167" s="37"/>
      <c r="B167" s="166"/>
      <c r="C167" s="167" t="s">
        <v>181</v>
      </c>
      <c r="D167" s="167" t="s">
        <v>120</v>
      </c>
      <c r="E167" s="168" t="s">
        <v>183</v>
      </c>
      <c r="F167" s="169" t="s">
        <v>184</v>
      </c>
      <c r="G167" s="170" t="s">
        <v>185</v>
      </c>
      <c r="H167" s="171">
        <v>42</v>
      </c>
      <c r="I167" s="172"/>
      <c r="J167" s="173">
        <f>ROUND(I167*H167,2)</f>
        <v>0</v>
      </c>
      <c r="K167" s="169" t="s">
        <v>124</v>
      </c>
      <c r="L167" s="38"/>
      <c r="M167" s="174" t="s">
        <v>1</v>
      </c>
      <c r="N167" s="175" t="s">
        <v>43</v>
      </c>
      <c r="O167" s="76"/>
      <c r="P167" s="176">
        <f>O167*H167</f>
        <v>0</v>
      </c>
      <c r="Q167" s="176">
        <v>0</v>
      </c>
      <c r="R167" s="176">
        <f>Q167*H167</f>
        <v>0</v>
      </c>
      <c r="S167" s="176">
        <v>0</v>
      </c>
      <c r="T167" s="177">
        <f>S167*H167</f>
        <v>0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178" t="s">
        <v>125</v>
      </c>
      <c r="AT167" s="178" t="s">
        <v>120</v>
      </c>
      <c r="AU167" s="178" t="s">
        <v>88</v>
      </c>
      <c r="AY167" s="18" t="s">
        <v>118</v>
      </c>
      <c r="BE167" s="179">
        <f>IF(N167="základní",J167,0)</f>
        <v>0</v>
      </c>
      <c r="BF167" s="179">
        <f>IF(N167="snížená",J167,0)</f>
        <v>0</v>
      </c>
      <c r="BG167" s="179">
        <f>IF(N167="zákl. přenesená",J167,0)</f>
        <v>0</v>
      </c>
      <c r="BH167" s="179">
        <f>IF(N167="sníž. přenesená",J167,0)</f>
        <v>0</v>
      </c>
      <c r="BI167" s="179">
        <f>IF(N167="nulová",J167,0)</f>
        <v>0</v>
      </c>
      <c r="BJ167" s="18" t="s">
        <v>86</v>
      </c>
      <c r="BK167" s="179">
        <f>ROUND(I167*H167,2)</f>
        <v>0</v>
      </c>
      <c r="BL167" s="18" t="s">
        <v>125</v>
      </c>
      <c r="BM167" s="178" t="s">
        <v>186</v>
      </c>
    </row>
    <row r="168" s="2" customFormat="1">
      <c r="A168" s="37"/>
      <c r="B168" s="38"/>
      <c r="C168" s="37"/>
      <c r="D168" s="180" t="s">
        <v>127</v>
      </c>
      <c r="E168" s="37"/>
      <c r="F168" s="181" t="s">
        <v>187</v>
      </c>
      <c r="G168" s="37"/>
      <c r="H168" s="37"/>
      <c r="I168" s="182"/>
      <c r="J168" s="37"/>
      <c r="K168" s="37"/>
      <c r="L168" s="38"/>
      <c r="M168" s="183"/>
      <c r="N168" s="184"/>
      <c r="O168" s="76"/>
      <c r="P168" s="76"/>
      <c r="Q168" s="76"/>
      <c r="R168" s="76"/>
      <c r="S168" s="76"/>
      <c r="T168" s="77"/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T168" s="18" t="s">
        <v>127</v>
      </c>
      <c r="AU168" s="18" t="s">
        <v>88</v>
      </c>
    </row>
    <row r="169" s="2" customFormat="1">
      <c r="A169" s="37"/>
      <c r="B169" s="38"/>
      <c r="C169" s="37"/>
      <c r="D169" s="185" t="s">
        <v>129</v>
      </c>
      <c r="E169" s="37"/>
      <c r="F169" s="186" t="s">
        <v>188</v>
      </c>
      <c r="G169" s="37"/>
      <c r="H169" s="37"/>
      <c r="I169" s="182"/>
      <c r="J169" s="37"/>
      <c r="K169" s="37"/>
      <c r="L169" s="38"/>
      <c r="M169" s="183"/>
      <c r="N169" s="184"/>
      <c r="O169" s="76"/>
      <c r="P169" s="76"/>
      <c r="Q169" s="76"/>
      <c r="R169" s="76"/>
      <c r="S169" s="76"/>
      <c r="T169" s="77"/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T169" s="18" t="s">
        <v>129</v>
      </c>
      <c r="AU169" s="18" t="s">
        <v>88</v>
      </c>
    </row>
    <row r="170" s="13" customFormat="1">
      <c r="A170" s="13"/>
      <c r="B170" s="187"/>
      <c r="C170" s="13"/>
      <c r="D170" s="180" t="s">
        <v>131</v>
      </c>
      <c r="E170" s="188" t="s">
        <v>1</v>
      </c>
      <c r="F170" s="189" t="s">
        <v>189</v>
      </c>
      <c r="G170" s="13"/>
      <c r="H170" s="188" t="s">
        <v>1</v>
      </c>
      <c r="I170" s="190"/>
      <c r="J170" s="13"/>
      <c r="K170" s="13"/>
      <c r="L170" s="187"/>
      <c r="M170" s="191"/>
      <c r="N170" s="192"/>
      <c r="O170" s="192"/>
      <c r="P170" s="192"/>
      <c r="Q170" s="192"/>
      <c r="R170" s="192"/>
      <c r="S170" s="192"/>
      <c r="T170" s="193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188" t="s">
        <v>131</v>
      </c>
      <c r="AU170" s="188" t="s">
        <v>88</v>
      </c>
      <c r="AV170" s="13" t="s">
        <v>86</v>
      </c>
      <c r="AW170" s="13" t="s">
        <v>34</v>
      </c>
      <c r="AX170" s="13" t="s">
        <v>78</v>
      </c>
      <c r="AY170" s="188" t="s">
        <v>118</v>
      </c>
    </row>
    <row r="171" s="14" customFormat="1">
      <c r="A171" s="14"/>
      <c r="B171" s="194"/>
      <c r="C171" s="14"/>
      <c r="D171" s="180" t="s">
        <v>131</v>
      </c>
      <c r="E171" s="195" t="s">
        <v>1</v>
      </c>
      <c r="F171" s="196" t="s">
        <v>190</v>
      </c>
      <c r="G171" s="14"/>
      <c r="H171" s="197">
        <v>42</v>
      </c>
      <c r="I171" s="198"/>
      <c r="J171" s="14"/>
      <c r="K171" s="14"/>
      <c r="L171" s="194"/>
      <c r="M171" s="199"/>
      <c r="N171" s="200"/>
      <c r="O171" s="200"/>
      <c r="P171" s="200"/>
      <c r="Q171" s="200"/>
      <c r="R171" s="200"/>
      <c r="S171" s="200"/>
      <c r="T171" s="201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195" t="s">
        <v>131</v>
      </c>
      <c r="AU171" s="195" t="s">
        <v>88</v>
      </c>
      <c r="AV171" s="14" t="s">
        <v>88</v>
      </c>
      <c r="AW171" s="14" t="s">
        <v>34</v>
      </c>
      <c r="AX171" s="14" t="s">
        <v>78</v>
      </c>
      <c r="AY171" s="195" t="s">
        <v>118</v>
      </c>
    </row>
    <row r="172" s="15" customFormat="1">
      <c r="A172" s="15"/>
      <c r="B172" s="202"/>
      <c r="C172" s="15"/>
      <c r="D172" s="180" t="s">
        <v>131</v>
      </c>
      <c r="E172" s="203" t="s">
        <v>1</v>
      </c>
      <c r="F172" s="204" t="s">
        <v>134</v>
      </c>
      <c r="G172" s="15"/>
      <c r="H172" s="205">
        <v>42</v>
      </c>
      <c r="I172" s="206"/>
      <c r="J172" s="15"/>
      <c r="K172" s="15"/>
      <c r="L172" s="202"/>
      <c r="M172" s="207"/>
      <c r="N172" s="208"/>
      <c r="O172" s="208"/>
      <c r="P172" s="208"/>
      <c r="Q172" s="208"/>
      <c r="R172" s="208"/>
      <c r="S172" s="208"/>
      <c r="T172" s="209"/>
      <c r="U172" s="15"/>
      <c r="V172" s="15"/>
      <c r="W172" s="15"/>
      <c r="X172" s="15"/>
      <c r="Y172" s="15"/>
      <c r="Z172" s="15"/>
      <c r="AA172" s="15"/>
      <c r="AB172" s="15"/>
      <c r="AC172" s="15"/>
      <c r="AD172" s="15"/>
      <c r="AE172" s="15"/>
      <c r="AT172" s="203" t="s">
        <v>131</v>
      </c>
      <c r="AU172" s="203" t="s">
        <v>88</v>
      </c>
      <c r="AV172" s="15" t="s">
        <v>125</v>
      </c>
      <c r="AW172" s="15" t="s">
        <v>34</v>
      </c>
      <c r="AX172" s="15" t="s">
        <v>86</v>
      </c>
      <c r="AY172" s="203" t="s">
        <v>118</v>
      </c>
    </row>
    <row r="173" s="2" customFormat="1" ht="24.15" customHeight="1">
      <c r="A173" s="37"/>
      <c r="B173" s="166"/>
      <c r="C173" s="167" t="s">
        <v>191</v>
      </c>
      <c r="D173" s="167" t="s">
        <v>120</v>
      </c>
      <c r="E173" s="168" t="s">
        <v>192</v>
      </c>
      <c r="F173" s="169" t="s">
        <v>193</v>
      </c>
      <c r="G173" s="170" t="s">
        <v>185</v>
      </c>
      <c r="H173" s="171">
        <v>138</v>
      </c>
      <c r="I173" s="172"/>
      <c r="J173" s="173">
        <f>ROUND(I173*H173,2)</f>
        <v>0</v>
      </c>
      <c r="K173" s="169" t="s">
        <v>162</v>
      </c>
      <c r="L173" s="38"/>
      <c r="M173" s="174" t="s">
        <v>1</v>
      </c>
      <c r="N173" s="175" t="s">
        <v>43</v>
      </c>
      <c r="O173" s="76"/>
      <c r="P173" s="176">
        <f>O173*H173</f>
        <v>0</v>
      </c>
      <c r="Q173" s="176">
        <v>0</v>
      </c>
      <c r="R173" s="176">
        <f>Q173*H173</f>
        <v>0</v>
      </c>
      <c r="S173" s="176">
        <v>0</v>
      </c>
      <c r="T173" s="177">
        <f>S173*H173</f>
        <v>0</v>
      </c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R173" s="178" t="s">
        <v>125</v>
      </c>
      <c r="AT173" s="178" t="s">
        <v>120</v>
      </c>
      <c r="AU173" s="178" t="s">
        <v>88</v>
      </c>
      <c r="AY173" s="18" t="s">
        <v>118</v>
      </c>
      <c r="BE173" s="179">
        <f>IF(N173="základní",J173,0)</f>
        <v>0</v>
      </c>
      <c r="BF173" s="179">
        <f>IF(N173="snížená",J173,0)</f>
        <v>0</v>
      </c>
      <c r="BG173" s="179">
        <f>IF(N173="zákl. přenesená",J173,0)</f>
        <v>0</v>
      </c>
      <c r="BH173" s="179">
        <f>IF(N173="sníž. přenesená",J173,0)</f>
        <v>0</v>
      </c>
      <c r="BI173" s="179">
        <f>IF(N173="nulová",J173,0)</f>
        <v>0</v>
      </c>
      <c r="BJ173" s="18" t="s">
        <v>86</v>
      </c>
      <c r="BK173" s="179">
        <f>ROUND(I173*H173,2)</f>
        <v>0</v>
      </c>
      <c r="BL173" s="18" t="s">
        <v>125</v>
      </c>
      <c r="BM173" s="178" t="s">
        <v>194</v>
      </c>
    </row>
    <row r="174" s="2" customFormat="1">
      <c r="A174" s="37"/>
      <c r="B174" s="38"/>
      <c r="C174" s="37"/>
      <c r="D174" s="180" t="s">
        <v>127</v>
      </c>
      <c r="E174" s="37"/>
      <c r="F174" s="181" t="s">
        <v>187</v>
      </c>
      <c r="G174" s="37"/>
      <c r="H174" s="37"/>
      <c r="I174" s="182"/>
      <c r="J174" s="37"/>
      <c r="K174" s="37"/>
      <c r="L174" s="38"/>
      <c r="M174" s="183"/>
      <c r="N174" s="184"/>
      <c r="O174" s="76"/>
      <c r="P174" s="76"/>
      <c r="Q174" s="76"/>
      <c r="R174" s="76"/>
      <c r="S174" s="76"/>
      <c r="T174" s="77"/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T174" s="18" t="s">
        <v>127</v>
      </c>
      <c r="AU174" s="18" t="s">
        <v>88</v>
      </c>
    </row>
    <row r="175" s="13" customFormat="1">
      <c r="A175" s="13"/>
      <c r="B175" s="187"/>
      <c r="C175" s="13"/>
      <c r="D175" s="180" t="s">
        <v>131</v>
      </c>
      <c r="E175" s="188" t="s">
        <v>1</v>
      </c>
      <c r="F175" s="189" t="s">
        <v>189</v>
      </c>
      <c r="G175" s="13"/>
      <c r="H175" s="188" t="s">
        <v>1</v>
      </c>
      <c r="I175" s="190"/>
      <c r="J175" s="13"/>
      <c r="K175" s="13"/>
      <c r="L175" s="187"/>
      <c r="M175" s="191"/>
      <c r="N175" s="192"/>
      <c r="O175" s="192"/>
      <c r="P175" s="192"/>
      <c r="Q175" s="192"/>
      <c r="R175" s="192"/>
      <c r="S175" s="192"/>
      <c r="T175" s="193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188" t="s">
        <v>131</v>
      </c>
      <c r="AU175" s="188" t="s">
        <v>88</v>
      </c>
      <c r="AV175" s="13" t="s">
        <v>86</v>
      </c>
      <c r="AW175" s="13" t="s">
        <v>34</v>
      </c>
      <c r="AX175" s="13" t="s">
        <v>78</v>
      </c>
      <c r="AY175" s="188" t="s">
        <v>118</v>
      </c>
    </row>
    <row r="176" s="14" customFormat="1">
      <c r="A176" s="14"/>
      <c r="B176" s="194"/>
      <c r="C176" s="14"/>
      <c r="D176" s="180" t="s">
        <v>131</v>
      </c>
      <c r="E176" s="195" t="s">
        <v>1</v>
      </c>
      <c r="F176" s="196" t="s">
        <v>195</v>
      </c>
      <c r="G176" s="14"/>
      <c r="H176" s="197">
        <v>22</v>
      </c>
      <c r="I176" s="198"/>
      <c r="J176" s="14"/>
      <c r="K176" s="14"/>
      <c r="L176" s="194"/>
      <c r="M176" s="199"/>
      <c r="N176" s="200"/>
      <c r="O176" s="200"/>
      <c r="P176" s="200"/>
      <c r="Q176" s="200"/>
      <c r="R176" s="200"/>
      <c r="S176" s="200"/>
      <c r="T176" s="201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195" t="s">
        <v>131</v>
      </c>
      <c r="AU176" s="195" t="s">
        <v>88</v>
      </c>
      <c r="AV176" s="14" t="s">
        <v>88</v>
      </c>
      <c r="AW176" s="14" t="s">
        <v>34</v>
      </c>
      <c r="AX176" s="14" t="s">
        <v>78</v>
      </c>
      <c r="AY176" s="195" t="s">
        <v>118</v>
      </c>
    </row>
    <row r="177" s="14" customFormat="1">
      <c r="A177" s="14"/>
      <c r="B177" s="194"/>
      <c r="C177" s="14"/>
      <c r="D177" s="180" t="s">
        <v>131</v>
      </c>
      <c r="E177" s="195" t="s">
        <v>1</v>
      </c>
      <c r="F177" s="196" t="s">
        <v>196</v>
      </c>
      <c r="G177" s="14"/>
      <c r="H177" s="197">
        <v>36</v>
      </c>
      <c r="I177" s="198"/>
      <c r="J177" s="14"/>
      <c r="K177" s="14"/>
      <c r="L177" s="194"/>
      <c r="M177" s="199"/>
      <c r="N177" s="200"/>
      <c r="O177" s="200"/>
      <c r="P177" s="200"/>
      <c r="Q177" s="200"/>
      <c r="R177" s="200"/>
      <c r="S177" s="200"/>
      <c r="T177" s="201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195" t="s">
        <v>131</v>
      </c>
      <c r="AU177" s="195" t="s">
        <v>88</v>
      </c>
      <c r="AV177" s="14" t="s">
        <v>88</v>
      </c>
      <c r="AW177" s="14" t="s">
        <v>34</v>
      </c>
      <c r="AX177" s="14" t="s">
        <v>78</v>
      </c>
      <c r="AY177" s="195" t="s">
        <v>118</v>
      </c>
    </row>
    <row r="178" s="14" customFormat="1">
      <c r="A178" s="14"/>
      <c r="B178" s="194"/>
      <c r="C178" s="14"/>
      <c r="D178" s="180" t="s">
        <v>131</v>
      </c>
      <c r="E178" s="195" t="s">
        <v>1</v>
      </c>
      <c r="F178" s="196" t="s">
        <v>197</v>
      </c>
      <c r="G178" s="14"/>
      <c r="H178" s="197">
        <v>22</v>
      </c>
      <c r="I178" s="198"/>
      <c r="J178" s="14"/>
      <c r="K178" s="14"/>
      <c r="L178" s="194"/>
      <c r="M178" s="199"/>
      <c r="N178" s="200"/>
      <c r="O178" s="200"/>
      <c r="P178" s="200"/>
      <c r="Q178" s="200"/>
      <c r="R178" s="200"/>
      <c r="S178" s="200"/>
      <c r="T178" s="201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195" t="s">
        <v>131</v>
      </c>
      <c r="AU178" s="195" t="s">
        <v>88</v>
      </c>
      <c r="AV178" s="14" t="s">
        <v>88</v>
      </c>
      <c r="AW178" s="14" t="s">
        <v>34</v>
      </c>
      <c r="AX178" s="14" t="s">
        <v>78</v>
      </c>
      <c r="AY178" s="195" t="s">
        <v>118</v>
      </c>
    </row>
    <row r="179" s="14" customFormat="1">
      <c r="A179" s="14"/>
      <c r="B179" s="194"/>
      <c r="C179" s="14"/>
      <c r="D179" s="180" t="s">
        <v>131</v>
      </c>
      <c r="E179" s="195" t="s">
        <v>1</v>
      </c>
      <c r="F179" s="196" t="s">
        <v>198</v>
      </c>
      <c r="G179" s="14"/>
      <c r="H179" s="197">
        <v>36</v>
      </c>
      <c r="I179" s="198"/>
      <c r="J179" s="14"/>
      <c r="K179" s="14"/>
      <c r="L179" s="194"/>
      <c r="M179" s="199"/>
      <c r="N179" s="200"/>
      <c r="O179" s="200"/>
      <c r="P179" s="200"/>
      <c r="Q179" s="200"/>
      <c r="R179" s="200"/>
      <c r="S179" s="200"/>
      <c r="T179" s="201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195" t="s">
        <v>131</v>
      </c>
      <c r="AU179" s="195" t="s">
        <v>88</v>
      </c>
      <c r="AV179" s="14" t="s">
        <v>88</v>
      </c>
      <c r="AW179" s="14" t="s">
        <v>34</v>
      </c>
      <c r="AX179" s="14" t="s">
        <v>78</v>
      </c>
      <c r="AY179" s="195" t="s">
        <v>118</v>
      </c>
    </row>
    <row r="180" s="14" customFormat="1">
      <c r="A180" s="14"/>
      <c r="B180" s="194"/>
      <c r="C180" s="14"/>
      <c r="D180" s="180" t="s">
        <v>131</v>
      </c>
      <c r="E180" s="195" t="s">
        <v>1</v>
      </c>
      <c r="F180" s="196" t="s">
        <v>199</v>
      </c>
      <c r="G180" s="14"/>
      <c r="H180" s="197">
        <v>22</v>
      </c>
      <c r="I180" s="198"/>
      <c r="J180" s="14"/>
      <c r="K180" s="14"/>
      <c r="L180" s="194"/>
      <c r="M180" s="199"/>
      <c r="N180" s="200"/>
      <c r="O180" s="200"/>
      <c r="P180" s="200"/>
      <c r="Q180" s="200"/>
      <c r="R180" s="200"/>
      <c r="S180" s="200"/>
      <c r="T180" s="201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195" t="s">
        <v>131</v>
      </c>
      <c r="AU180" s="195" t="s">
        <v>88</v>
      </c>
      <c r="AV180" s="14" t="s">
        <v>88</v>
      </c>
      <c r="AW180" s="14" t="s">
        <v>34</v>
      </c>
      <c r="AX180" s="14" t="s">
        <v>78</v>
      </c>
      <c r="AY180" s="195" t="s">
        <v>118</v>
      </c>
    </row>
    <row r="181" s="15" customFormat="1">
      <c r="A181" s="15"/>
      <c r="B181" s="202"/>
      <c r="C181" s="15"/>
      <c r="D181" s="180" t="s">
        <v>131</v>
      </c>
      <c r="E181" s="203" t="s">
        <v>1</v>
      </c>
      <c r="F181" s="204" t="s">
        <v>134</v>
      </c>
      <c r="G181" s="15"/>
      <c r="H181" s="205">
        <v>138</v>
      </c>
      <c r="I181" s="206"/>
      <c r="J181" s="15"/>
      <c r="K181" s="15"/>
      <c r="L181" s="202"/>
      <c r="M181" s="207"/>
      <c r="N181" s="208"/>
      <c r="O181" s="208"/>
      <c r="P181" s="208"/>
      <c r="Q181" s="208"/>
      <c r="R181" s="208"/>
      <c r="S181" s="208"/>
      <c r="T181" s="209"/>
      <c r="U181" s="15"/>
      <c r="V181" s="15"/>
      <c r="W181" s="15"/>
      <c r="X181" s="15"/>
      <c r="Y181" s="15"/>
      <c r="Z181" s="15"/>
      <c r="AA181" s="15"/>
      <c r="AB181" s="15"/>
      <c r="AC181" s="15"/>
      <c r="AD181" s="15"/>
      <c r="AE181" s="15"/>
      <c r="AT181" s="203" t="s">
        <v>131</v>
      </c>
      <c r="AU181" s="203" t="s">
        <v>88</v>
      </c>
      <c r="AV181" s="15" t="s">
        <v>125</v>
      </c>
      <c r="AW181" s="15" t="s">
        <v>34</v>
      </c>
      <c r="AX181" s="15" t="s">
        <v>86</v>
      </c>
      <c r="AY181" s="203" t="s">
        <v>118</v>
      </c>
    </row>
    <row r="182" s="2" customFormat="1" ht="24.15" customHeight="1">
      <c r="A182" s="37"/>
      <c r="B182" s="166"/>
      <c r="C182" s="167" t="s">
        <v>200</v>
      </c>
      <c r="D182" s="167" t="s">
        <v>120</v>
      </c>
      <c r="E182" s="168" t="s">
        <v>201</v>
      </c>
      <c r="F182" s="169" t="s">
        <v>202</v>
      </c>
      <c r="G182" s="170" t="s">
        <v>185</v>
      </c>
      <c r="H182" s="171">
        <v>152</v>
      </c>
      <c r="I182" s="172"/>
      <c r="J182" s="173">
        <f>ROUND(I182*H182,2)</f>
        <v>0</v>
      </c>
      <c r="K182" s="169" t="s">
        <v>124</v>
      </c>
      <c r="L182" s="38"/>
      <c r="M182" s="174" t="s">
        <v>1</v>
      </c>
      <c r="N182" s="175" t="s">
        <v>43</v>
      </c>
      <c r="O182" s="76"/>
      <c r="P182" s="176">
        <f>O182*H182</f>
        <v>0</v>
      </c>
      <c r="Q182" s="176">
        <v>0</v>
      </c>
      <c r="R182" s="176">
        <f>Q182*H182</f>
        <v>0</v>
      </c>
      <c r="S182" s="176">
        <v>0.878</v>
      </c>
      <c r="T182" s="177">
        <f>S182*H182</f>
        <v>133.45599999999999</v>
      </c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R182" s="178" t="s">
        <v>125</v>
      </c>
      <c r="AT182" s="178" t="s">
        <v>120</v>
      </c>
      <c r="AU182" s="178" t="s">
        <v>88</v>
      </c>
      <c r="AY182" s="18" t="s">
        <v>118</v>
      </c>
      <c r="BE182" s="179">
        <f>IF(N182="základní",J182,0)</f>
        <v>0</v>
      </c>
      <c r="BF182" s="179">
        <f>IF(N182="snížená",J182,0)</f>
        <v>0</v>
      </c>
      <c r="BG182" s="179">
        <f>IF(N182="zákl. přenesená",J182,0)</f>
        <v>0</v>
      </c>
      <c r="BH182" s="179">
        <f>IF(N182="sníž. přenesená",J182,0)</f>
        <v>0</v>
      </c>
      <c r="BI182" s="179">
        <f>IF(N182="nulová",J182,0)</f>
        <v>0</v>
      </c>
      <c r="BJ182" s="18" t="s">
        <v>86</v>
      </c>
      <c r="BK182" s="179">
        <f>ROUND(I182*H182,2)</f>
        <v>0</v>
      </c>
      <c r="BL182" s="18" t="s">
        <v>125</v>
      </c>
      <c r="BM182" s="178" t="s">
        <v>203</v>
      </c>
    </row>
    <row r="183" s="2" customFormat="1">
      <c r="A183" s="37"/>
      <c r="B183" s="38"/>
      <c r="C183" s="37"/>
      <c r="D183" s="180" t="s">
        <v>127</v>
      </c>
      <c r="E183" s="37"/>
      <c r="F183" s="181" t="s">
        <v>204</v>
      </c>
      <c r="G183" s="37"/>
      <c r="H183" s="37"/>
      <c r="I183" s="182"/>
      <c r="J183" s="37"/>
      <c r="K183" s="37"/>
      <c r="L183" s="38"/>
      <c r="M183" s="183"/>
      <c r="N183" s="184"/>
      <c r="O183" s="76"/>
      <c r="P183" s="76"/>
      <c r="Q183" s="76"/>
      <c r="R183" s="76"/>
      <c r="S183" s="76"/>
      <c r="T183" s="77"/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T183" s="18" t="s">
        <v>127</v>
      </c>
      <c r="AU183" s="18" t="s">
        <v>88</v>
      </c>
    </row>
    <row r="184" s="2" customFormat="1">
      <c r="A184" s="37"/>
      <c r="B184" s="38"/>
      <c r="C184" s="37"/>
      <c r="D184" s="185" t="s">
        <v>129</v>
      </c>
      <c r="E184" s="37"/>
      <c r="F184" s="186" t="s">
        <v>205</v>
      </c>
      <c r="G184" s="37"/>
      <c r="H184" s="37"/>
      <c r="I184" s="182"/>
      <c r="J184" s="37"/>
      <c r="K184" s="37"/>
      <c r="L184" s="38"/>
      <c r="M184" s="183"/>
      <c r="N184" s="184"/>
      <c r="O184" s="76"/>
      <c r="P184" s="76"/>
      <c r="Q184" s="76"/>
      <c r="R184" s="76"/>
      <c r="S184" s="76"/>
      <c r="T184" s="77"/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T184" s="18" t="s">
        <v>129</v>
      </c>
      <c r="AU184" s="18" t="s">
        <v>88</v>
      </c>
    </row>
    <row r="185" s="13" customFormat="1">
      <c r="A185" s="13"/>
      <c r="B185" s="187"/>
      <c r="C185" s="13"/>
      <c r="D185" s="180" t="s">
        <v>131</v>
      </c>
      <c r="E185" s="188" t="s">
        <v>1</v>
      </c>
      <c r="F185" s="189" t="s">
        <v>189</v>
      </c>
      <c r="G185" s="13"/>
      <c r="H185" s="188" t="s">
        <v>1</v>
      </c>
      <c r="I185" s="190"/>
      <c r="J185" s="13"/>
      <c r="K185" s="13"/>
      <c r="L185" s="187"/>
      <c r="M185" s="191"/>
      <c r="N185" s="192"/>
      <c r="O185" s="192"/>
      <c r="P185" s="192"/>
      <c r="Q185" s="192"/>
      <c r="R185" s="192"/>
      <c r="S185" s="192"/>
      <c r="T185" s="193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188" t="s">
        <v>131</v>
      </c>
      <c r="AU185" s="188" t="s">
        <v>88</v>
      </c>
      <c r="AV185" s="13" t="s">
        <v>86</v>
      </c>
      <c r="AW185" s="13" t="s">
        <v>34</v>
      </c>
      <c r="AX185" s="13" t="s">
        <v>78</v>
      </c>
      <c r="AY185" s="188" t="s">
        <v>118</v>
      </c>
    </row>
    <row r="186" s="14" customFormat="1">
      <c r="A186" s="14"/>
      <c r="B186" s="194"/>
      <c r="C186" s="14"/>
      <c r="D186" s="180" t="s">
        <v>131</v>
      </c>
      <c r="E186" s="195" t="s">
        <v>1</v>
      </c>
      <c r="F186" s="196" t="s">
        <v>206</v>
      </c>
      <c r="G186" s="14"/>
      <c r="H186" s="197">
        <v>36</v>
      </c>
      <c r="I186" s="198"/>
      <c r="J186" s="14"/>
      <c r="K186" s="14"/>
      <c r="L186" s="194"/>
      <c r="M186" s="199"/>
      <c r="N186" s="200"/>
      <c r="O186" s="200"/>
      <c r="P186" s="200"/>
      <c r="Q186" s="200"/>
      <c r="R186" s="200"/>
      <c r="S186" s="200"/>
      <c r="T186" s="201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195" t="s">
        <v>131</v>
      </c>
      <c r="AU186" s="195" t="s">
        <v>88</v>
      </c>
      <c r="AV186" s="14" t="s">
        <v>88</v>
      </c>
      <c r="AW186" s="14" t="s">
        <v>34</v>
      </c>
      <c r="AX186" s="14" t="s">
        <v>78</v>
      </c>
      <c r="AY186" s="195" t="s">
        <v>118</v>
      </c>
    </row>
    <row r="187" s="14" customFormat="1">
      <c r="A187" s="14"/>
      <c r="B187" s="194"/>
      <c r="C187" s="14"/>
      <c r="D187" s="180" t="s">
        <v>131</v>
      </c>
      <c r="E187" s="195" t="s">
        <v>1</v>
      </c>
      <c r="F187" s="196" t="s">
        <v>207</v>
      </c>
      <c r="G187" s="14"/>
      <c r="H187" s="197">
        <v>22</v>
      </c>
      <c r="I187" s="198"/>
      <c r="J187" s="14"/>
      <c r="K187" s="14"/>
      <c r="L187" s="194"/>
      <c r="M187" s="199"/>
      <c r="N187" s="200"/>
      <c r="O187" s="200"/>
      <c r="P187" s="200"/>
      <c r="Q187" s="200"/>
      <c r="R187" s="200"/>
      <c r="S187" s="200"/>
      <c r="T187" s="201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195" t="s">
        <v>131</v>
      </c>
      <c r="AU187" s="195" t="s">
        <v>88</v>
      </c>
      <c r="AV187" s="14" t="s">
        <v>88</v>
      </c>
      <c r="AW187" s="14" t="s">
        <v>34</v>
      </c>
      <c r="AX187" s="14" t="s">
        <v>78</v>
      </c>
      <c r="AY187" s="195" t="s">
        <v>118</v>
      </c>
    </row>
    <row r="188" s="14" customFormat="1">
      <c r="A188" s="14"/>
      <c r="B188" s="194"/>
      <c r="C188" s="14"/>
      <c r="D188" s="180" t="s">
        <v>131</v>
      </c>
      <c r="E188" s="195" t="s">
        <v>1</v>
      </c>
      <c r="F188" s="196" t="s">
        <v>208</v>
      </c>
      <c r="G188" s="14"/>
      <c r="H188" s="197">
        <v>36</v>
      </c>
      <c r="I188" s="198"/>
      <c r="J188" s="14"/>
      <c r="K188" s="14"/>
      <c r="L188" s="194"/>
      <c r="M188" s="199"/>
      <c r="N188" s="200"/>
      <c r="O188" s="200"/>
      <c r="P188" s="200"/>
      <c r="Q188" s="200"/>
      <c r="R188" s="200"/>
      <c r="S188" s="200"/>
      <c r="T188" s="201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195" t="s">
        <v>131</v>
      </c>
      <c r="AU188" s="195" t="s">
        <v>88</v>
      </c>
      <c r="AV188" s="14" t="s">
        <v>88</v>
      </c>
      <c r="AW188" s="14" t="s">
        <v>34</v>
      </c>
      <c r="AX188" s="14" t="s">
        <v>78</v>
      </c>
      <c r="AY188" s="195" t="s">
        <v>118</v>
      </c>
    </row>
    <row r="189" s="14" customFormat="1">
      <c r="A189" s="14"/>
      <c r="B189" s="194"/>
      <c r="C189" s="14"/>
      <c r="D189" s="180" t="s">
        <v>131</v>
      </c>
      <c r="E189" s="195" t="s">
        <v>1</v>
      </c>
      <c r="F189" s="196" t="s">
        <v>209</v>
      </c>
      <c r="G189" s="14"/>
      <c r="H189" s="197">
        <v>22</v>
      </c>
      <c r="I189" s="198"/>
      <c r="J189" s="14"/>
      <c r="K189" s="14"/>
      <c r="L189" s="194"/>
      <c r="M189" s="199"/>
      <c r="N189" s="200"/>
      <c r="O189" s="200"/>
      <c r="P189" s="200"/>
      <c r="Q189" s="200"/>
      <c r="R189" s="200"/>
      <c r="S189" s="200"/>
      <c r="T189" s="201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195" t="s">
        <v>131</v>
      </c>
      <c r="AU189" s="195" t="s">
        <v>88</v>
      </c>
      <c r="AV189" s="14" t="s">
        <v>88</v>
      </c>
      <c r="AW189" s="14" t="s">
        <v>34</v>
      </c>
      <c r="AX189" s="14" t="s">
        <v>78</v>
      </c>
      <c r="AY189" s="195" t="s">
        <v>118</v>
      </c>
    </row>
    <row r="190" s="14" customFormat="1">
      <c r="A190" s="14"/>
      <c r="B190" s="194"/>
      <c r="C190" s="14"/>
      <c r="D190" s="180" t="s">
        <v>131</v>
      </c>
      <c r="E190" s="195" t="s">
        <v>1</v>
      </c>
      <c r="F190" s="196" t="s">
        <v>210</v>
      </c>
      <c r="G190" s="14"/>
      <c r="H190" s="197">
        <v>36</v>
      </c>
      <c r="I190" s="198"/>
      <c r="J190" s="14"/>
      <c r="K190" s="14"/>
      <c r="L190" s="194"/>
      <c r="M190" s="199"/>
      <c r="N190" s="200"/>
      <c r="O190" s="200"/>
      <c r="P190" s="200"/>
      <c r="Q190" s="200"/>
      <c r="R190" s="200"/>
      <c r="S190" s="200"/>
      <c r="T190" s="201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195" t="s">
        <v>131</v>
      </c>
      <c r="AU190" s="195" t="s">
        <v>88</v>
      </c>
      <c r="AV190" s="14" t="s">
        <v>88</v>
      </c>
      <c r="AW190" s="14" t="s">
        <v>34</v>
      </c>
      <c r="AX190" s="14" t="s">
        <v>78</v>
      </c>
      <c r="AY190" s="195" t="s">
        <v>118</v>
      </c>
    </row>
    <row r="191" s="15" customFormat="1">
      <c r="A191" s="15"/>
      <c r="B191" s="202"/>
      <c r="C191" s="15"/>
      <c r="D191" s="180" t="s">
        <v>131</v>
      </c>
      <c r="E191" s="203" t="s">
        <v>1</v>
      </c>
      <c r="F191" s="204" t="s">
        <v>134</v>
      </c>
      <c r="G191" s="15"/>
      <c r="H191" s="205">
        <v>152</v>
      </c>
      <c r="I191" s="206"/>
      <c r="J191" s="15"/>
      <c r="K191" s="15"/>
      <c r="L191" s="202"/>
      <c r="M191" s="207"/>
      <c r="N191" s="208"/>
      <c r="O191" s="208"/>
      <c r="P191" s="208"/>
      <c r="Q191" s="208"/>
      <c r="R191" s="208"/>
      <c r="S191" s="208"/>
      <c r="T191" s="209"/>
      <c r="U191" s="15"/>
      <c r="V191" s="15"/>
      <c r="W191" s="15"/>
      <c r="X191" s="15"/>
      <c r="Y191" s="15"/>
      <c r="Z191" s="15"/>
      <c r="AA191" s="15"/>
      <c r="AB191" s="15"/>
      <c r="AC191" s="15"/>
      <c r="AD191" s="15"/>
      <c r="AE191" s="15"/>
      <c r="AT191" s="203" t="s">
        <v>131</v>
      </c>
      <c r="AU191" s="203" t="s">
        <v>88</v>
      </c>
      <c r="AV191" s="15" t="s">
        <v>125</v>
      </c>
      <c r="AW191" s="15" t="s">
        <v>34</v>
      </c>
      <c r="AX191" s="15" t="s">
        <v>86</v>
      </c>
      <c r="AY191" s="203" t="s">
        <v>118</v>
      </c>
    </row>
    <row r="192" s="2" customFormat="1" ht="24.15" customHeight="1">
      <c r="A192" s="37"/>
      <c r="B192" s="166"/>
      <c r="C192" s="167" t="s">
        <v>8</v>
      </c>
      <c r="D192" s="167" t="s">
        <v>120</v>
      </c>
      <c r="E192" s="168" t="s">
        <v>211</v>
      </c>
      <c r="F192" s="169" t="s">
        <v>212</v>
      </c>
      <c r="G192" s="170" t="s">
        <v>213</v>
      </c>
      <c r="H192" s="171">
        <v>15</v>
      </c>
      <c r="I192" s="172"/>
      <c r="J192" s="173">
        <f>ROUND(I192*H192,2)</f>
        <v>0</v>
      </c>
      <c r="K192" s="169" t="s">
        <v>124</v>
      </c>
      <c r="L192" s="38"/>
      <c r="M192" s="174" t="s">
        <v>1</v>
      </c>
      <c r="N192" s="175" t="s">
        <v>43</v>
      </c>
      <c r="O192" s="76"/>
      <c r="P192" s="176">
        <f>O192*H192</f>
        <v>0</v>
      </c>
      <c r="Q192" s="176">
        <v>0</v>
      </c>
      <c r="R192" s="176">
        <f>Q192*H192</f>
        <v>0</v>
      </c>
      <c r="S192" s="176">
        <v>0</v>
      </c>
      <c r="T192" s="177">
        <f>S192*H192</f>
        <v>0</v>
      </c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R192" s="178" t="s">
        <v>125</v>
      </c>
      <c r="AT192" s="178" t="s">
        <v>120</v>
      </c>
      <c r="AU192" s="178" t="s">
        <v>88</v>
      </c>
      <c r="AY192" s="18" t="s">
        <v>118</v>
      </c>
      <c r="BE192" s="179">
        <f>IF(N192="základní",J192,0)</f>
        <v>0</v>
      </c>
      <c r="BF192" s="179">
        <f>IF(N192="snížená",J192,0)</f>
        <v>0</v>
      </c>
      <c r="BG192" s="179">
        <f>IF(N192="zákl. přenesená",J192,0)</f>
        <v>0</v>
      </c>
      <c r="BH192" s="179">
        <f>IF(N192="sníž. přenesená",J192,0)</f>
        <v>0</v>
      </c>
      <c r="BI192" s="179">
        <f>IF(N192="nulová",J192,0)</f>
        <v>0</v>
      </c>
      <c r="BJ192" s="18" t="s">
        <v>86</v>
      </c>
      <c r="BK192" s="179">
        <f>ROUND(I192*H192,2)</f>
        <v>0</v>
      </c>
      <c r="BL192" s="18" t="s">
        <v>125</v>
      </c>
      <c r="BM192" s="178" t="s">
        <v>214</v>
      </c>
    </row>
    <row r="193" s="2" customFormat="1">
      <c r="A193" s="37"/>
      <c r="B193" s="38"/>
      <c r="C193" s="37"/>
      <c r="D193" s="180" t="s">
        <v>127</v>
      </c>
      <c r="E193" s="37"/>
      <c r="F193" s="181" t="s">
        <v>215</v>
      </c>
      <c r="G193" s="37"/>
      <c r="H193" s="37"/>
      <c r="I193" s="182"/>
      <c r="J193" s="37"/>
      <c r="K193" s="37"/>
      <c r="L193" s="38"/>
      <c r="M193" s="183"/>
      <c r="N193" s="184"/>
      <c r="O193" s="76"/>
      <c r="P193" s="76"/>
      <c r="Q193" s="76"/>
      <c r="R193" s="76"/>
      <c r="S193" s="76"/>
      <c r="T193" s="77"/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T193" s="18" t="s">
        <v>127</v>
      </c>
      <c r="AU193" s="18" t="s">
        <v>88</v>
      </c>
    </row>
    <row r="194" s="2" customFormat="1">
      <c r="A194" s="37"/>
      <c r="B194" s="38"/>
      <c r="C194" s="37"/>
      <c r="D194" s="185" t="s">
        <v>129</v>
      </c>
      <c r="E194" s="37"/>
      <c r="F194" s="186" t="s">
        <v>216</v>
      </c>
      <c r="G194" s="37"/>
      <c r="H194" s="37"/>
      <c r="I194" s="182"/>
      <c r="J194" s="37"/>
      <c r="K194" s="37"/>
      <c r="L194" s="38"/>
      <c r="M194" s="183"/>
      <c r="N194" s="184"/>
      <c r="O194" s="76"/>
      <c r="P194" s="76"/>
      <c r="Q194" s="76"/>
      <c r="R194" s="76"/>
      <c r="S194" s="76"/>
      <c r="T194" s="77"/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T194" s="18" t="s">
        <v>129</v>
      </c>
      <c r="AU194" s="18" t="s">
        <v>88</v>
      </c>
    </row>
    <row r="195" s="13" customFormat="1">
      <c r="A195" s="13"/>
      <c r="B195" s="187"/>
      <c r="C195" s="13"/>
      <c r="D195" s="180" t="s">
        <v>131</v>
      </c>
      <c r="E195" s="188" t="s">
        <v>1</v>
      </c>
      <c r="F195" s="189" t="s">
        <v>189</v>
      </c>
      <c r="G195" s="13"/>
      <c r="H195" s="188" t="s">
        <v>1</v>
      </c>
      <c r="I195" s="190"/>
      <c r="J195" s="13"/>
      <c r="K195" s="13"/>
      <c r="L195" s="187"/>
      <c r="M195" s="191"/>
      <c r="N195" s="192"/>
      <c r="O195" s="192"/>
      <c r="P195" s="192"/>
      <c r="Q195" s="192"/>
      <c r="R195" s="192"/>
      <c r="S195" s="192"/>
      <c r="T195" s="193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188" t="s">
        <v>131</v>
      </c>
      <c r="AU195" s="188" t="s">
        <v>88</v>
      </c>
      <c r="AV195" s="13" t="s">
        <v>86</v>
      </c>
      <c r="AW195" s="13" t="s">
        <v>34</v>
      </c>
      <c r="AX195" s="13" t="s">
        <v>78</v>
      </c>
      <c r="AY195" s="188" t="s">
        <v>118</v>
      </c>
    </row>
    <row r="196" s="14" customFormat="1">
      <c r="A196" s="14"/>
      <c r="B196" s="194"/>
      <c r="C196" s="14"/>
      <c r="D196" s="180" t="s">
        <v>131</v>
      </c>
      <c r="E196" s="195" t="s">
        <v>1</v>
      </c>
      <c r="F196" s="196" t="s">
        <v>217</v>
      </c>
      <c r="G196" s="14"/>
      <c r="H196" s="197">
        <v>15</v>
      </c>
      <c r="I196" s="198"/>
      <c r="J196" s="14"/>
      <c r="K196" s="14"/>
      <c r="L196" s="194"/>
      <c r="M196" s="199"/>
      <c r="N196" s="200"/>
      <c r="O196" s="200"/>
      <c r="P196" s="200"/>
      <c r="Q196" s="200"/>
      <c r="R196" s="200"/>
      <c r="S196" s="200"/>
      <c r="T196" s="201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195" t="s">
        <v>131</v>
      </c>
      <c r="AU196" s="195" t="s">
        <v>88</v>
      </c>
      <c r="AV196" s="14" t="s">
        <v>88</v>
      </c>
      <c r="AW196" s="14" t="s">
        <v>34</v>
      </c>
      <c r="AX196" s="14" t="s">
        <v>78</v>
      </c>
      <c r="AY196" s="195" t="s">
        <v>118</v>
      </c>
    </row>
    <row r="197" s="15" customFormat="1">
      <c r="A197" s="15"/>
      <c r="B197" s="202"/>
      <c r="C197" s="15"/>
      <c r="D197" s="180" t="s">
        <v>131</v>
      </c>
      <c r="E197" s="203" t="s">
        <v>1</v>
      </c>
      <c r="F197" s="204" t="s">
        <v>134</v>
      </c>
      <c r="G197" s="15"/>
      <c r="H197" s="205">
        <v>15</v>
      </c>
      <c r="I197" s="206"/>
      <c r="J197" s="15"/>
      <c r="K197" s="15"/>
      <c r="L197" s="202"/>
      <c r="M197" s="207"/>
      <c r="N197" s="208"/>
      <c r="O197" s="208"/>
      <c r="P197" s="208"/>
      <c r="Q197" s="208"/>
      <c r="R197" s="208"/>
      <c r="S197" s="208"/>
      <c r="T197" s="209"/>
      <c r="U197" s="15"/>
      <c r="V197" s="15"/>
      <c r="W197" s="15"/>
      <c r="X197" s="15"/>
      <c r="Y197" s="15"/>
      <c r="Z197" s="15"/>
      <c r="AA197" s="15"/>
      <c r="AB197" s="15"/>
      <c r="AC197" s="15"/>
      <c r="AD197" s="15"/>
      <c r="AE197" s="15"/>
      <c r="AT197" s="203" t="s">
        <v>131</v>
      </c>
      <c r="AU197" s="203" t="s">
        <v>88</v>
      </c>
      <c r="AV197" s="15" t="s">
        <v>125</v>
      </c>
      <c r="AW197" s="15" t="s">
        <v>34</v>
      </c>
      <c r="AX197" s="15" t="s">
        <v>86</v>
      </c>
      <c r="AY197" s="203" t="s">
        <v>118</v>
      </c>
    </row>
    <row r="198" s="2" customFormat="1" ht="24.15" customHeight="1">
      <c r="A198" s="37"/>
      <c r="B198" s="166"/>
      <c r="C198" s="167" t="s">
        <v>218</v>
      </c>
      <c r="D198" s="167" t="s">
        <v>120</v>
      </c>
      <c r="E198" s="168" t="s">
        <v>219</v>
      </c>
      <c r="F198" s="169" t="s">
        <v>220</v>
      </c>
      <c r="G198" s="170" t="s">
        <v>213</v>
      </c>
      <c r="H198" s="171">
        <v>2520</v>
      </c>
      <c r="I198" s="172"/>
      <c r="J198" s="173">
        <f>ROUND(I198*H198,2)</f>
        <v>0</v>
      </c>
      <c r="K198" s="169" t="s">
        <v>124</v>
      </c>
      <c r="L198" s="38"/>
      <c r="M198" s="174" t="s">
        <v>1</v>
      </c>
      <c r="N198" s="175" t="s">
        <v>43</v>
      </c>
      <c r="O198" s="76"/>
      <c r="P198" s="176">
        <f>O198*H198</f>
        <v>0</v>
      </c>
      <c r="Q198" s="176">
        <v>0</v>
      </c>
      <c r="R198" s="176">
        <f>Q198*H198</f>
        <v>0</v>
      </c>
      <c r="S198" s="176">
        <v>0</v>
      </c>
      <c r="T198" s="177">
        <f>S198*H198</f>
        <v>0</v>
      </c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R198" s="178" t="s">
        <v>125</v>
      </c>
      <c r="AT198" s="178" t="s">
        <v>120</v>
      </c>
      <c r="AU198" s="178" t="s">
        <v>88</v>
      </c>
      <c r="AY198" s="18" t="s">
        <v>118</v>
      </c>
      <c r="BE198" s="179">
        <f>IF(N198="základní",J198,0)</f>
        <v>0</v>
      </c>
      <c r="BF198" s="179">
        <f>IF(N198="snížená",J198,0)</f>
        <v>0</v>
      </c>
      <c r="BG198" s="179">
        <f>IF(N198="zákl. přenesená",J198,0)</f>
        <v>0</v>
      </c>
      <c r="BH198" s="179">
        <f>IF(N198="sníž. přenesená",J198,0)</f>
        <v>0</v>
      </c>
      <c r="BI198" s="179">
        <f>IF(N198="nulová",J198,0)</f>
        <v>0</v>
      </c>
      <c r="BJ198" s="18" t="s">
        <v>86</v>
      </c>
      <c r="BK198" s="179">
        <f>ROUND(I198*H198,2)</f>
        <v>0</v>
      </c>
      <c r="BL198" s="18" t="s">
        <v>125</v>
      </c>
      <c r="BM198" s="178" t="s">
        <v>221</v>
      </c>
    </row>
    <row r="199" s="2" customFormat="1">
      <c r="A199" s="37"/>
      <c r="B199" s="38"/>
      <c r="C199" s="37"/>
      <c r="D199" s="180" t="s">
        <v>127</v>
      </c>
      <c r="E199" s="37"/>
      <c r="F199" s="181" t="s">
        <v>222</v>
      </c>
      <c r="G199" s="37"/>
      <c r="H199" s="37"/>
      <c r="I199" s="182"/>
      <c r="J199" s="37"/>
      <c r="K199" s="37"/>
      <c r="L199" s="38"/>
      <c r="M199" s="183"/>
      <c r="N199" s="184"/>
      <c r="O199" s="76"/>
      <c r="P199" s="76"/>
      <c r="Q199" s="76"/>
      <c r="R199" s="76"/>
      <c r="S199" s="76"/>
      <c r="T199" s="77"/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T199" s="18" t="s">
        <v>127</v>
      </c>
      <c r="AU199" s="18" t="s">
        <v>88</v>
      </c>
    </row>
    <row r="200" s="2" customFormat="1">
      <c r="A200" s="37"/>
      <c r="B200" s="38"/>
      <c r="C200" s="37"/>
      <c r="D200" s="185" t="s">
        <v>129</v>
      </c>
      <c r="E200" s="37"/>
      <c r="F200" s="186" t="s">
        <v>223</v>
      </c>
      <c r="G200" s="37"/>
      <c r="H200" s="37"/>
      <c r="I200" s="182"/>
      <c r="J200" s="37"/>
      <c r="K200" s="37"/>
      <c r="L200" s="38"/>
      <c r="M200" s="183"/>
      <c r="N200" s="184"/>
      <c r="O200" s="76"/>
      <c r="P200" s="76"/>
      <c r="Q200" s="76"/>
      <c r="R200" s="76"/>
      <c r="S200" s="76"/>
      <c r="T200" s="77"/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T200" s="18" t="s">
        <v>129</v>
      </c>
      <c r="AU200" s="18" t="s">
        <v>88</v>
      </c>
    </row>
    <row r="201" s="13" customFormat="1">
      <c r="A201" s="13"/>
      <c r="B201" s="187"/>
      <c r="C201" s="13"/>
      <c r="D201" s="180" t="s">
        <v>131</v>
      </c>
      <c r="E201" s="188" t="s">
        <v>1</v>
      </c>
      <c r="F201" s="189" t="s">
        <v>189</v>
      </c>
      <c r="G201" s="13"/>
      <c r="H201" s="188" t="s">
        <v>1</v>
      </c>
      <c r="I201" s="190"/>
      <c r="J201" s="13"/>
      <c r="K201" s="13"/>
      <c r="L201" s="187"/>
      <c r="M201" s="191"/>
      <c r="N201" s="192"/>
      <c r="O201" s="192"/>
      <c r="P201" s="192"/>
      <c r="Q201" s="192"/>
      <c r="R201" s="192"/>
      <c r="S201" s="192"/>
      <c r="T201" s="193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188" t="s">
        <v>131</v>
      </c>
      <c r="AU201" s="188" t="s">
        <v>88</v>
      </c>
      <c r="AV201" s="13" t="s">
        <v>86</v>
      </c>
      <c r="AW201" s="13" t="s">
        <v>34</v>
      </c>
      <c r="AX201" s="13" t="s">
        <v>78</v>
      </c>
      <c r="AY201" s="188" t="s">
        <v>118</v>
      </c>
    </row>
    <row r="202" s="14" customFormat="1">
      <c r="A202" s="14"/>
      <c r="B202" s="194"/>
      <c r="C202" s="14"/>
      <c r="D202" s="180" t="s">
        <v>131</v>
      </c>
      <c r="E202" s="195" t="s">
        <v>1</v>
      </c>
      <c r="F202" s="196" t="s">
        <v>224</v>
      </c>
      <c r="G202" s="14"/>
      <c r="H202" s="197">
        <v>2520</v>
      </c>
      <c r="I202" s="198"/>
      <c r="J202" s="14"/>
      <c r="K202" s="14"/>
      <c r="L202" s="194"/>
      <c r="M202" s="199"/>
      <c r="N202" s="200"/>
      <c r="O202" s="200"/>
      <c r="P202" s="200"/>
      <c r="Q202" s="200"/>
      <c r="R202" s="200"/>
      <c r="S202" s="200"/>
      <c r="T202" s="201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195" t="s">
        <v>131</v>
      </c>
      <c r="AU202" s="195" t="s">
        <v>88</v>
      </c>
      <c r="AV202" s="14" t="s">
        <v>88</v>
      </c>
      <c r="AW202" s="14" t="s">
        <v>34</v>
      </c>
      <c r="AX202" s="14" t="s">
        <v>78</v>
      </c>
      <c r="AY202" s="195" t="s">
        <v>118</v>
      </c>
    </row>
    <row r="203" s="15" customFormat="1">
      <c r="A203" s="15"/>
      <c r="B203" s="202"/>
      <c r="C203" s="15"/>
      <c r="D203" s="180" t="s">
        <v>131</v>
      </c>
      <c r="E203" s="203" t="s">
        <v>1</v>
      </c>
      <c r="F203" s="204" t="s">
        <v>134</v>
      </c>
      <c r="G203" s="15"/>
      <c r="H203" s="205">
        <v>2520</v>
      </c>
      <c r="I203" s="206"/>
      <c r="J203" s="15"/>
      <c r="K203" s="15"/>
      <c r="L203" s="202"/>
      <c r="M203" s="207"/>
      <c r="N203" s="208"/>
      <c r="O203" s="208"/>
      <c r="P203" s="208"/>
      <c r="Q203" s="208"/>
      <c r="R203" s="208"/>
      <c r="S203" s="208"/>
      <c r="T203" s="209"/>
      <c r="U203" s="15"/>
      <c r="V203" s="15"/>
      <c r="W203" s="15"/>
      <c r="X203" s="15"/>
      <c r="Y203" s="15"/>
      <c r="Z203" s="15"/>
      <c r="AA203" s="15"/>
      <c r="AB203" s="15"/>
      <c r="AC203" s="15"/>
      <c r="AD203" s="15"/>
      <c r="AE203" s="15"/>
      <c r="AT203" s="203" t="s">
        <v>131</v>
      </c>
      <c r="AU203" s="203" t="s">
        <v>88</v>
      </c>
      <c r="AV203" s="15" t="s">
        <v>125</v>
      </c>
      <c r="AW203" s="15" t="s">
        <v>34</v>
      </c>
      <c r="AX203" s="15" t="s">
        <v>86</v>
      </c>
      <c r="AY203" s="203" t="s">
        <v>118</v>
      </c>
    </row>
    <row r="204" s="2" customFormat="1" ht="24.15" customHeight="1">
      <c r="A204" s="37"/>
      <c r="B204" s="166"/>
      <c r="C204" s="167" t="s">
        <v>225</v>
      </c>
      <c r="D204" s="167" t="s">
        <v>120</v>
      </c>
      <c r="E204" s="168" t="s">
        <v>226</v>
      </c>
      <c r="F204" s="169" t="s">
        <v>227</v>
      </c>
      <c r="G204" s="170" t="s">
        <v>185</v>
      </c>
      <c r="H204" s="171">
        <v>28</v>
      </c>
      <c r="I204" s="172"/>
      <c r="J204" s="173">
        <f>ROUND(I204*H204,2)</f>
        <v>0</v>
      </c>
      <c r="K204" s="169" t="s">
        <v>124</v>
      </c>
      <c r="L204" s="38"/>
      <c r="M204" s="174" t="s">
        <v>1</v>
      </c>
      <c r="N204" s="175" t="s">
        <v>43</v>
      </c>
      <c r="O204" s="76"/>
      <c r="P204" s="176">
        <f>O204*H204</f>
        <v>0</v>
      </c>
      <c r="Q204" s="176">
        <v>9.0000000000000006E-05</v>
      </c>
      <c r="R204" s="176">
        <f>Q204*H204</f>
        <v>0.0025200000000000001</v>
      </c>
      <c r="S204" s="176">
        <v>0.042000000000000003</v>
      </c>
      <c r="T204" s="177">
        <f>S204*H204</f>
        <v>1.1760000000000002</v>
      </c>
      <c r="U204" s="37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R204" s="178" t="s">
        <v>125</v>
      </c>
      <c r="AT204" s="178" t="s">
        <v>120</v>
      </c>
      <c r="AU204" s="178" t="s">
        <v>88</v>
      </c>
      <c r="AY204" s="18" t="s">
        <v>118</v>
      </c>
      <c r="BE204" s="179">
        <f>IF(N204="základní",J204,0)</f>
        <v>0</v>
      </c>
      <c r="BF204" s="179">
        <f>IF(N204="snížená",J204,0)</f>
        <v>0</v>
      </c>
      <c r="BG204" s="179">
        <f>IF(N204="zákl. přenesená",J204,0)</f>
        <v>0</v>
      </c>
      <c r="BH204" s="179">
        <f>IF(N204="sníž. přenesená",J204,0)</f>
        <v>0</v>
      </c>
      <c r="BI204" s="179">
        <f>IF(N204="nulová",J204,0)</f>
        <v>0</v>
      </c>
      <c r="BJ204" s="18" t="s">
        <v>86</v>
      </c>
      <c r="BK204" s="179">
        <f>ROUND(I204*H204,2)</f>
        <v>0</v>
      </c>
      <c r="BL204" s="18" t="s">
        <v>125</v>
      </c>
      <c r="BM204" s="178" t="s">
        <v>228</v>
      </c>
    </row>
    <row r="205" s="2" customFormat="1">
      <c r="A205" s="37"/>
      <c r="B205" s="38"/>
      <c r="C205" s="37"/>
      <c r="D205" s="180" t="s">
        <v>127</v>
      </c>
      <c r="E205" s="37"/>
      <c r="F205" s="181" t="s">
        <v>229</v>
      </c>
      <c r="G205" s="37"/>
      <c r="H205" s="37"/>
      <c r="I205" s="182"/>
      <c r="J205" s="37"/>
      <c r="K205" s="37"/>
      <c r="L205" s="38"/>
      <c r="M205" s="183"/>
      <c r="N205" s="184"/>
      <c r="O205" s="76"/>
      <c r="P205" s="76"/>
      <c r="Q205" s="76"/>
      <c r="R205" s="76"/>
      <c r="S205" s="76"/>
      <c r="T205" s="77"/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T205" s="18" t="s">
        <v>127</v>
      </c>
      <c r="AU205" s="18" t="s">
        <v>88</v>
      </c>
    </row>
    <row r="206" s="2" customFormat="1">
      <c r="A206" s="37"/>
      <c r="B206" s="38"/>
      <c r="C206" s="37"/>
      <c r="D206" s="185" t="s">
        <v>129</v>
      </c>
      <c r="E206" s="37"/>
      <c r="F206" s="186" t="s">
        <v>230</v>
      </c>
      <c r="G206" s="37"/>
      <c r="H206" s="37"/>
      <c r="I206" s="182"/>
      <c r="J206" s="37"/>
      <c r="K206" s="37"/>
      <c r="L206" s="38"/>
      <c r="M206" s="183"/>
      <c r="N206" s="184"/>
      <c r="O206" s="76"/>
      <c r="P206" s="76"/>
      <c r="Q206" s="76"/>
      <c r="R206" s="76"/>
      <c r="S206" s="76"/>
      <c r="T206" s="77"/>
      <c r="U206" s="37"/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  <c r="AT206" s="18" t="s">
        <v>129</v>
      </c>
      <c r="AU206" s="18" t="s">
        <v>88</v>
      </c>
    </row>
    <row r="207" s="2" customFormat="1">
      <c r="A207" s="37"/>
      <c r="B207" s="38"/>
      <c r="C207" s="37"/>
      <c r="D207" s="180" t="s">
        <v>231</v>
      </c>
      <c r="E207" s="37"/>
      <c r="F207" s="220" t="s">
        <v>232</v>
      </c>
      <c r="G207" s="37"/>
      <c r="H207" s="37"/>
      <c r="I207" s="182"/>
      <c r="J207" s="37"/>
      <c r="K207" s="37"/>
      <c r="L207" s="38"/>
      <c r="M207" s="183"/>
      <c r="N207" s="184"/>
      <c r="O207" s="76"/>
      <c r="P207" s="76"/>
      <c r="Q207" s="76"/>
      <c r="R207" s="76"/>
      <c r="S207" s="76"/>
      <c r="T207" s="77"/>
      <c r="U207" s="37"/>
      <c r="V207" s="37"/>
      <c r="W207" s="37"/>
      <c r="X207" s="37"/>
      <c r="Y207" s="37"/>
      <c r="Z207" s="37"/>
      <c r="AA207" s="37"/>
      <c r="AB207" s="37"/>
      <c r="AC207" s="37"/>
      <c r="AD207" s="37"/>
      <c r="AE207" s="37"/>
      <c r="AT207" s="18" t="s">
        <v>231</v>
      </c>
      <c r="AU207" s="18" t="s">
        <v>88</v>
      </c>
    </row>
    <row r="208" s="13" customFormat="1">
      <c r="A208" s="13"/>
      <c r="B208" s="187"/>
      <c r="C208" s="13"/>
      <c r="D208" s="180" t="s">
        <v>131</v>
      </c>
      <c r="E208" s="188" t="s">
        <v>1</v>
      </c>
      <c r="F208" s="189" t="s">
        <v>164</v>
      </c>
      <c r="G208" s="13"/>
      <c r="H208" s="188" t="s">
        <v>1</v>
      </c>
      <c r="I208" s="190"/>
      <c r="J208" s="13"/>
      <c r="K208" s="13"/>
      <c r="L208" s="187"/>
      <c r="M208" s="191"/>
      <c r="N208" s="192"/>
      <c r="O208" s="192"/>
      <c r="P208" s="192"/>
      <c r="Q208" s="192"/>
      <c r="R208" s="192"/>
      <c r="S208" s="192"/>
      <c r="T208" s="193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188" t="s">
        <v>131</v>
      </c>
      <c r="AU208" s="188" t="s">
        <v>88</v>
      </c>
      <c r="AV208" s="13" t="s">
        <v>86</v>
      </c>
      <c r="AW208" s="13" t="s">
        <v>34</v>
      </c>
      <c r="AX208" s="13" t="s">
        <v>78</v>
      </c>
      <c r="AY208" s="188" t="s">
        <v>118</v>
      </c>
    </row>
    <row r="209" s="14" customFormat="1">
      <c r="A209" s="14"/>
      <c r="B209" s="194"/>
      <c r="C209" s="14"/>
      <c r="D209" s="180" t="s">
        <v>131</v>
      </c>
      <c r="E209" s="195" t="s">
        <v>1</v>
      </c>
      <c r="F209" s="196" t="s">
        <v>233</v>
      </c>
      <c r="G209" s="14"/>
      <c r="H209" s="197">
        <v>28</v>
      </c>
      <c r="I209" s="198"/>
      <c r="J209" s="14"/>
      <c r="K209" s="14"/>
      <c r="L209" s="194"/>
      <c r="M209" s="199"/>
      <c r="N209" s="200"/>
      <c r="O209" s="200"/>
      <c r="P209" s="200"/>
      <c r="Q209" s="200"/>
      <c r="R209" s="200"/>
      <c r="S209" s="200"/>
      <c r="T209" s="201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195" t="s">
        <v>131</v>
      </c>
      <c r="AU209" s="195" t="s">
        <v>88</v>
      </c>
      <c r="AV209" s="14" t="s">
        <v>88</v>
      </c>
      <c r="AW209" s="14" t="s">
        <v>34</v>
      </c>
      <c r="AX209" s="14" t="s">
        <v>78</v>
      </c>
      <c r="AY209" s="195" t="s">
        <v>118</v>
      </c>
    </row>
    <row r="210" s="15" customFormat="1">
      <c r="A210" s="15"/>
      <c r="B210" s="202"/>
      <c r="C210" s="15"/>
      <c r="D210" s="180" t="s">
        <v>131</v>
      </c>
      <c r="E210" s="203" t="s">
        <v>1</v>
      </c>
      <c r="F210" s="204" t="s">
        <v>134</v>
      </c>
      <c r="G210" s="15"/>
      <c r="H210" s="205">
        <v>28</v>
      </c>
      <c r="I210" s="206"/>
      <c r="J210" s="15"/>
      <c r="K210" s="15"/>
      <c r="L210" s="202"/>
      <c r="M210" s="207"/>
      <c r="N210" s="208"/>
      <c r="O210" s="208"/>
      <c r="P210" s="208"/>
      <c r="Q210" s="208"/>
      <c r="R210" s="208"/>
      <c r="S210" s="208"/>
      <c r="T210" s="209"/>
      <c r="U210" s="15"/>
      <c r="V210" s="15"/>
      <c r="W210" s="15"/>
      <c r="X210" s="15"/>
      <c r="Y210" s="15"/>
      <c r="Z210" s="15"/>
      <c r="AA210" s="15"/>
      <c r="AB210" s="15"/>
      <c r="AC210" s="15"/>
      <c r="AD210" s="15"/>
      <c r="AE210" s="15"/>
      <c r="AT210" s="203" t="s">
        <v>131</v>
      </c>
      <c r="AU210" s="203" t="s">
        <v>88</v>
      </c>
      <c r="AV210" s="15" t="s">
        <v>125</v>
      </c>
      <c r="AW210" s="15" t="s">
        <v>34</v>
      </c>
      <c r="AX210" s="15" t="s">
        <v>86</v>
      </c>
      <c r="AY210" s="203" t="s">
        <v>118</v>
      </c>
    </row>
    <row r="211" s="12" customFormat="1" ht="22.8" customHeight="1">
      <c r="A211" s="12"/>
      <c r="B211" s="153"/>
      <c r="C211" s="12"/>
      <c r="D211" s="154" t="s">
        <v>77</v>
      </c>
      <c r="E211" s="164" t="s">
        <v>234</v>
      </c>
      <c r="F211" s="164" t="s">
        <v>235</v>
      </c>
      <c r="G211" s="12"/>
      <c r="H211" s="12"/>
      <c r="I211" s="156"/>
      <c r="J211" s="165">
        <f>BK211</f>
        <v>0</v>
      </c>
      <c r="K211" s="12"/>
      <c r="L211" s="153"/>
      <c r="M211" s="158"/>
      <c r="N211" s="159"/>
      <c r="O211" s="159"/>
      <c r="P211" s="160">
        <f>SUM(P212:P214)</f>
        <v>0</v>
      </c>
      <c r="Q211" s="159"/>
      <c r="R211" s="160">
        <f>SUM(R212:R214)</f>
        <v>0</v>
      </c>
      <c r="S211" s="159"/>
      <c r="T211" s="161">
        <f>SUM(T212:T214)</f>
        <v>0</v>
      </c>
      <c r="U211" s="12"/>
      <c r="V211" s="12"/>
      <c r="W211" s="12"/>
      <c r="X211" s="12"/>
      <c r="Y211" s="12"/>
      <c r="Z211" s="12"/>
      <c r="AA211" s="12"/>
      <c r="AB211" s="12"/>
      <c r="AC211" s="12"/>
      <c r="AD211" s="12"/>
      <c r="AE211" s="12"/>
      <c r="AR211" s="154" t="s">
        <v>86</v>
      </c>
      <c r="AT211" s="162" t="s">
        <v>77</v>
      </c>
      <c r="AU211" s="162" t="s">
        <v>86</v>
      </c>
      <c r="AY211" s="154" t="s">
        <v>118</v>
      </c>
      <c r="BK211" s="163">
        <f>SUM(BK212:BK214)</f>
        <v>0</v>
      </c>
    </row>
    <row r="212" s="2" customFormat="1" ht="24.15" customHeight="1">
      <c r="A212" s="37"/>
      <c r="B212" s="166"/>
      <c r="C212" s="167" t="s">
        <v>236</v>
      </c>
      <c r="D212" s="167" t="s">
        <v>120</v>
      </c>
      <c r="E212" s="168" t="s">
        <v>237</v>
      </c>
      <c r="F212" s="169" t="s">
        <v>238</v>
      </c>
      <c r="G212" s="170" t="s">
        <v>153</v>
      </c>
      <c r="H212" s="171">
        <v>73.055000000000007</v>
      </c>
      <c r="I212" s="172"/>
      <c r="J212" s="173">
        <f>ROUND(I212*H212,2)</f>
        <v>0</v>
      </c>
      <c r="K212" s="169" t="s">
        <v>124</v>
      </c>
      <c r="L212" s="38"/>
      <c r="M212" s="174" t="s">
        <v>1</v>
      </c>
      <c r="N212" s="175" t="s">
        <v>43</v>
      </c>
      <c r="O212" s="76"/>
      <c r="P212" s="176">
        <f>O212*H212</f>
        <v>0</v>
      </c>
      <c r="Q212" s="176">
        <v>0</v>
      </c>
      <c r="R212" s="176">
        <f>Q212*H212</f>
        <v>0</v>
      </c>
      <c r="S212" s="176">
        <v>0</v>
      </c>
      <c r="T212" s="177">
        <f>S212*H212</f>
        <v>0</v>
      </c>
      <c r="U212" s="37"/>
      <c r="V212" s="37"/>
      <c r="W212" s="37"/>
      <c r="X212" s="37"/>
      <c r="Y212" s="37"/>
      <c r="Z212" s="37"/>
      <c r="AA212" s="37"/>
      <c r="AB212" s="37"/>
      <c r="AC212" s="37"/>
      <c r="AD212" s="37"/>
      <c r="AE212" s="37"/>
      <c r="AR212" s="178" t="s">
        <v>125</v>
      </c>
      <c r="AT212" s="178" t="s">
        <v>120</v>
      </c>
      <c r="AU212" s="178" t="s">
        <v>88</v>
      </c>
      <c r="AY212" s="18" t="s">
        <v>118</v>
      </c>
      <c r="BE212" s="179">
        <f>IF(N212="základní",J212,0)</f>
        <v>0</v>
      </c>
      <c r="BF212" s="179">
        <f>IF(N212="snížená",J212,0)</f>
        <v>0</v>
      </c>
      <c r="BG212" s="179">
        <f>IF(N212="zákl. přenesená",J212,0)</f>
        <v>0</v>
      </c>
      <c r="BH212" s="179">
        <f>IF(N212="sníž. přenesená",J212,0)</f>
        <v>0</v>
      </c>
      <c r="BI212" s="179">
        <f>IF(N212="nulová",J212,0)</f>
        <v>0</v>
      </c>
      <c r="BJ212" s="18" t="s">
        <v>86</v>
      </c>
      <c r="BK212" s="179">
        <f>ROUND(I212*H212,2)</f>
        <v>0</v>
      </c>
      <c r="BL212" s="18" t="s">
        <v>125</v>
      </c>
      <c r="BM212" s="178" t="s">
        <v>239</v>
      </c>
    </row>
    <row r="213" s="2" customFormat="1">
      <c r="A213" s="37"/>
      <c r="B213" s="38"/>
      <c r="C213" s="37"/>
      <c r="D213" s="180" t="s">
        <v>127</v>
      </c>
      <c r="E213" s="37"/>
      <c r="F213" s="181" t="s">
        <v>240</v>
      </c>
      <c r="G213" s="37"/>
      <c r="H213" s="37"/>
      <c r="I213" s="182"/>
      <c r="J213" s="37"/>
      <c r="K213" s="37"/>
      <c r="L213" s="38"/>
      <c r="M213" s="183"/>
      <c r="N213" s="184"/>
      <c r="O213" s="76"/>
      <c r="P213" s="76"/>
      <c r="Q213" s="76"/>
      <c r="R213" s="76"/>
      <c r="S213" s="76"/>
      <c r="T213" s="77"/>
      <c r="U213" s="37"/>
      <c r="V213" s="37"/>
      <c r="W213" s="37"/>
      <c r="X213" s="37"/>
      <c r="Y213" s="37"/>
      <c r="Z213" s="37"/>
      <c r="AA213" s="37"/>
      <c r="AB213" s="37"/>
      <c r="AC213" s="37"/>
      <c r="AD213" s="37"/>
      <c r="AE213" s="37"/>
      <c r="AT213" s="18" t="s">
        <v>127</v>
      </c>
      <c r="AU213" s="18" t="s">
        <v>88</v>
      </c>
    </row>
    <row r="214" s="2" customFormat="1">
      <c r="A214" s="37"/>
      <c r="B214" s="38"/>
      <c r="C214" s="37"/>
      <c r="D214" s="185" t="s">
        <v>129</v>
      </c>
      <c r="E214" s="37"/>
      <c r="F214" s="186" t="s">
        <v>241</v>
      </c>
      <c r="G214" s="37"/>
      <c r="H214" s="37"/>
      <c r="I214" s="182"/>
      <c r="J214" s="37"/>
      <c r="K214" s="37"/>
      <c r="L214" s="38"/>
      <c r="M214" s="221"/>
      <c r="N214" s="222"/>
      <c r="O214" s="223"/>
      <c r="P214" s="223"/>
      <c r="Q214" s="223"/>
      <c r="R214" s="223"/>
      <c r="S214" s="223"/>
      <c r="T214" s="224"/>
      <c r="U214" s="37"/>
      <c r="V214" s="37"/>
      <c r="W214" s="37"/>
      <c r="X214" s="37"/>
      <c r="Y214" s="37"/>
      <c r="Z214" s="37"/>
      <c r="AA214" s="37"/>
      <c r="AB214" s="37"/>
      <c r="AC214" s="37"/>
      <c r="AD214" s="37"/>
      <c r="AE214" s="37"/>
      <c r="AT214" s="18" t="s">
        <v>129</v>
      </c>
      <c r="AU214" s="18" t="s">
        <v>88</v>
      </c>
    </row>
    <row r="215" s="2" customFormat="1" ht="6.96" customHeight="1">
      <c r="A215" s="37"/>
      <c r="B215" s="59"/>
      <c r="C215" s="60"/>
      <c r="D215" s="60"/>
      <c r="E215" s="60"/>
      <c r="F215" s="60"/>
      <c r="G215" s="60"/>
      <c r="H215" s="60"/>
      <c r="I215" s="60"/>
      <c r="J215" s="60"/>
      <c r="K215" s="60"/>
      <c r="L215" s="38"/>
      <c r="M215" s="37"/>
      <c r="O215" s="37"/>
      <c r="P215" s="37"/>
      <c r="Q215" s="37"/>
      <c r="R215" s="37"/>
      <c r="S215" s="37"/>
      <c r="T215" s="37"/>
      <c r="U215" s="37"/>
      <c r="V215" s="37"/>
      <c r="W215" s="37"/>
      <c r="X215" s="37"/>
      <c r="Y215" s="37"/>
      <c r="Z215" s="37"/>
      <c r="AA215" s="37"/>
      <c r="AB215" s="37"/>
      <c r="AC215" s="37"/>
      <c r="AD215" s="37"/>
      <c r="AE215" s="37"/>
    </row>
  </sheetData>
  <autoFilter ref="C121:K214"/>
  <mergeCells count="9">
    <mergeCell ref="E7:H7"/>
    <mergeCell ref="E9:H9"/>
    <mergeCell ref="E18:H18"/>
    <mergeCell ref="E27:H27"/>
    <mergeCell ref="E85:H85"/>
    <mergeCell ref="E87:H87"/>
    <mergeCell ref="E112:H112"/>
    <mergeCell ref="E114:H114"/>
    <mergeCell ref="L2:V2"/>
  </mergeCells>
  <hyperlinks>
    <hyperlink ref="F127" r:id="rId1" display="https://podminky.urs.cz/item/CS_URS_2024_02/114203104"/>
    <hyperlink ref="F133" r:id="rId2" display="https://podminky.urs.cz/item/CS_URS_2024_02/153112111"/>
    <hyperlink ref="F139" r:id="rId3" display="https://podminky.urs.cz/item/CS_URS_2024_02/153112122"/>
    <hyperlink ref="F169" r:id="rId4" display="https://podminky.urs.cz/item/CS_URS_2024_02/911381115"/>
    <hyperlink ref="F184" r:id="rId5" display="https://podminky.urs.cz/item/CS_URS_2024_02/911381813"/>
    <hyperlink ref="F194" r:id="rId6" display="https://podminky.urs.cz/item/CS_URS_2024_02/913321111"/>
    <hyperlink ref="F200" r:id="rId7" display="https://podminky.urs.cz/item/CS_URS_2024_02/913321211"/>
    <hyperlink ref="F206" r:id="rId8" display="https://podminky.urs.cz/item/CS_URS_2024_02/966005311"/>
    <hyperlink ref="F214" r:id="rId9" display="https://podminky.urs.cz/item/CS_URS_2024_02/99800311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Klocová, Lucie</dc:creator>
  <cp:lastModifiedBy>Klocová, Lucie</cp:lastModifiedBy>
  <dcterms:created xsi:type="dcterms:W3CDTF">2024-10-22T14:46:15Z</dcterms:created>
  <dcterms:modified xsi:type="dcterms:W3CDTF">2024-10-22T14:46:15Z</dcterms:modified>
</cp:coreProperties>
</file>